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ПЗ на сайт НПК\"/>
    </mc:Choice>
  </mc:AlternateContent>
  <xr:revisionPtr revIDLastSave="0" documentId="8_{8CD0E71D-6BB9-4D67-82A6-7A9039D313B7}" xr6:coauthVersionLast="47" xr6:coauthVersionMax="47" xr10:uidLastSave="{00000000-0000-0000-0000-000000000000}"/>
  <bookViews>
    <workbookView xWindow="-120" yWindow="-120" windowWidth="29040" windowHeight="15720" xr2:uid="{334986F1-F239-475A-B015-75A0AD23CC5D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#REF!</definedName>
    <definedName name="_889_Катушка_условная">#REF!</definedName>
    <definedName name="_cle1" hidden="1">#REF!</definedName>
    <definedName name="_Fill" hidden="1">#REF!</definedName>
    <definedName name="_Key1" hidden="1">#REF!</definedName>
    <definedName name="_kv1">[1]виза!$D$7</definedName>
    <definedName name="_kv2">[1]виза!$E$7</definedName>
    <definedName name="_kv3">[1]виза!$F$7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'[2]Параметры 1'!$B$3</definedName>
    <definedName name="_xlnm._FilterDatabase" localSheetId="0" hidden="1">'План закупок ТРУ'!$B$5:$P$245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'[3]ремонт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'[4]исп.см.'!#REF!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'[5]Таб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[6]XLR_NoRangeSheet!$B$7</definedName>
    <definedName name="sqdepartments_NAME_DEPARTMENT" hidden="1">[7]XLR_NoRangeSheet!$B$7</definedName>
    <definedName name="sqfuncbdg_BDGNAME" hidden="1">[8]XLR_NoRangeSheet!$B$8</definedName>
    <definedName name="sqparameters_NAME_BUDG" hidden="1">[9]XLR_NoRangeSheet!$B$7</definedName>
    <definedName name="sqparameters_REPDATE" hidden="1">[9]XLR_NoRangeSheet!$C$7</definedName>
    <definedName name="sqparametres_NAME_BUDG" hidden="1">[7]XLR_NoRangeSheet!$B$8</definedName>
    <definedName name="sqparametres_REPDATE" hidden="1">[7]XLR_NoRangeSheet!$C$8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[6]XLR_NoRangeSheet!$G$6</definedName>
    <definedName name="XLRPARAMS_p_id_budgetstage" hidden="1">[9]XLR_NoRangeSheet!$B$6</definedName>
    <definedName name="XLRPARAMS_p_id_doc" hidden="1">[6]XLR_NoRangeSheet!$C$6</definedName>
    <definedName name="XLRPARAMS_p_id_fb" hidden="1">[6]XLR_NoRangeSheet!$F$6</definedName>
    <definedName name="XLRPARAMS_p_show_cfa" hidden="1">[10]XLR_NoRangeSheet!$K$6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'[11]Таб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'[5]Таб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'[12]ремонт 25'!$B$10</definedName>
    <definedName name="движение" hidden="1">{#N/A,#N/A,FALSE,"Лист15"}</definedName>
    <definedName name="длор" hidden="1">{#N/A,#N/A,FALSE,"Лист15"}</definedName>
    <definedName name="долл">'[5]Таб 4 к Прил 1 Свифт'!$F$38</definedName>
    <definedName name="евро">'[5]Таб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'[13]Параметры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[14]КАТО!$A$2:$A$17367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'[5]Таб 1 к Прил 10 з-плата1'!$C$235</definedName>
    <definedName name="ммммм" hidden="1">{#N/A,#N/A,FALSE,"Лист15"}</definedName>
    <definedName name="МРП">'[13]Параметры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'[13]Параметры 1'!$B$8</definedName>
    <definedName name="нерезид">'[13]Параметры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OFFSET([15]ОПГЗ!$A$1,MATCH('[15]План ГЗ'!$P1,[15]ОПГЗ!$A$1:$A$65536,0)-1,1,COUNTIF([15]ОПГЗ!$A$1:$A$65536,'[15]План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'[13]Параметры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'[16]Способ закупки'!$A$1:$A$14</definedName>
    <definedName name="сраыв" hidden="1">{#N/A,#N/A,FALSE,"Лист15"}</definedName>
    <definedName name="старшспец">'[11]Таб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[17]Лист3!$A$1:$C$110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'[18]Способ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[17]Лист2!$A$1:$C$107</definedName>
    <definedName name="янв25">[19]Январь2025!$A$1:$C$107</definedName>
    <definedName name="январь25">[20]янв!$A$1:$C$17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0" i="1" l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J205" i="1"/>
  <c r="K205" i="1" s="1"/>
  <c r="K204" i="1"/>
  <c r="J203" i="1"/>
  <c r="K203" i="1" s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J155" i="1"/>
  <c r="K155" i="1" s="1"/>
  <c r="J154" i="1"/>
  <c r="K154" i="1" s="1"/>
  <c r="K153" i="1"/>
  <c r="K152" i="1"/>
  <c r="J151" i="1"/>
  <c r="K151" i="1" s="1"/>
  <c r="K150" i="1"/>
  <c r="K149" i="1"/>
  <c r="K148" i="1"/>
  <c r="K147" i="1"/>
  <c r="K146" i="1"/>
  <c r="J145" i="1"/>
  <c r="K145" i="1" s="1"/>
  <c r="K144" i="1"/>
  <c r="K143" i="1"/>
  <c r="J142" i="1"/>
  <c r="K142" i="1" s="1"/>
  <c r="J141" i="1"/>
  <c r="K141" i="1" s="1"/>
  <c r="K140" i="1"/>
  <c r="K139" i="1"/>
  <c r="J138" i="1"/>
  <c r="K138" i="1" s="1"/>
  <c r="K137" i="1"/>
  <c r="K136" i="1"/>
  <c r="J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J123" i="1"/>
  <c r="K123" i="1" s="1"/>
  <c r="K122" i="1"/>
  <c r="K121" i="1"/>
  <c r="J121" i="1"/>
  <c r="K120" i="1"/>
  <c r="K119" i="1"/>
  <c r="J118" i="1"/>
  <c r="K118" i="1" s="1"/>
  <c r="K117" i="1"/>
  <c r="J116" i="1"/>
  <c r="K116" i="1" s="1"/>
  <c r="K115" i="1"/>
  <c r="J114" i="1"/>
  <c r="K114" i="1" s="1"/>
  <c r="K113" i="1"/>
  <c r="J112" i="1"/>
  <c r="K112" i="1" s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<sst xmlns="http://schemas.openxmlformats.org/spreadsheetml/2006/main" count="1925" uniqueCount="680">
  <si>
    <t>План закупок товаров, работ и услуг на 2026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</si>
  <si>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</si>
  <si>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30.12.2025 года №17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</si>
  <si>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</si>
  <si>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</si>
  <si>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</si>
  <si>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</si>
  <si>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</si>
  <si>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</si>
  <si>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</si>
  <si>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</si>
  <si>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</si>
  <si>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</si>
  <si>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</si>
  <si>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</si>
  <si>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</si>
  <si>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</si>
  <si>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</si>
  <si>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</si>
  <si>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</si>
  <si>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</si>
  <si>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</si>
  <si>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</si>
  <si>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</si>
  <si>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</si>
  <si>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 xml:space="preserve">HP LaserJet MFP M725 КФҚ үшін қара картридж </t>
  </si>
  <si>
    <t>Картридж чёрный для МФУ HP LaserJet MFP M725</t>
  </si>
  <si>
    <t>1 квартал</t>
  </si>
  <si>
    <t>Тонер-картридж</t>
  </si>
  <si>
    <t>Canon imageRUNNER 2930i КФҚ үшін тонер-картридж</t>
  </si>
  <si>
    <t>Тонер-картридж для МФУ Canon image RUNNER 2930i</t>
  </si>
  <si>
    <t>Барабан блогы</t>
  </si>
  <si>
    <t>Блок барабана</t>
  </si>
  <si>
    <t>Canon imageRUNNER 2930i КФҚ үшін барабан блогы</t>
  </si>
  <si>
    <t>Блок барабана для МФУ Canon image RUNNER 2930i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</si>
  <si>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</si>
  <si>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</si>
  <si>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</si>
  <si>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</si>
  <si>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</si>
  <si>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</si>
  <si>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</si>
  <si>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</si>
  <si>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</t>
  </si>
  <si>
    <t>Картридж черный для МФУ HP Color LaserJet Enterprise 5800dn</t>
  </si>
  <si>
    <t xml:space="preserve">HP Color LaserJet Enterprise 5800dn КФҚ арналған көк картридж </t>
  </si>
  <si>
    <t>Картридж голубой для МФУ HP Color LaserJet Enterprise 5800dn</t>
  </si>
  <si>
    <t xml:space="preserve">HP Color LaserJet Enterprise 5800dn КФҚ арналған сары картридж </t>
  </si>
  <si>
    <t>Картридж желтый для МФУ HP Color LaserJet Enterprise 5800dn</t>
  </si>
  <si>
    <t xml:space="preserve">HP Color LaserJet Enterprise 5800dn КФҚ арналған күлгін картридж </t>
  </si>
  <si>
    <t>Картридж пурпурный для МФУ HP Color LaserJet Enterprise 5800dn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</si>
  <si>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</si>
  <si>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</si>
  <si>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</si>
  <si>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</si>
  <si>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</si>
  <si>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</si>
  <si>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</si>
  <si>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</si>
  <si>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3 м кабелі</t>
  </si>
  <si>
    <t>Кабель UTP Cat 6, RJ-45, 3 м</t>
  </si>
  <si>
    <t>Коннектор</t>
  </si>
  <si>
    <t>UTP Cat.5e жиелi кабелі</t>
  </si>
  <si>
    <t>Кабель сетевой UTP Cat.5e</t>
  </si>
  <si>
    <t>Метр</t>
  </si>
  <si>
    <t>Батарея</t>
  </si>
  <si>
    <t>Аккумуляторлық  батареялары  (12В, 4.5А/ч)</t>
  </si>
  <si>
    <t>Аккумуляторные батареи (12В, 4.5А/ч)</t>
  </si>
  <si>
    <t>2 квартал</t>
  </si>
  <si>
    <t>Аккумуляторлық  батареялары  (12В, 7А/ч)</t>
  </si>
  <si>
    <t>Аккумуляторные батареи (12В, 7А/ч)</t>
  </si>
  <si>
    <t>Карточка</t>
  </si>
  <si>
    <t>КББЖ үшін пластикалық HID картасы</t>
  </si>
  <si>
    <t>Пластиковая карта HID для СКУД</t>
  </si>
  <si>
    <t>Батарейка</t>
  </si>
  <si>
    <t>АА батареялары (1,5В)</t>
  </si>
  <si>
    <t xml:space="preserve">Батарейки АА (1,5В) </t>
  </si>
  <si>
    <t>Упаковка</t>
  </si>
  <si>
    <t>ААА батареялары (1,5В)</t>
  </si>
  <si>
    <t xml:space="preserve">Батарейки ААА (1,5В) 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</si>
  <si>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</si>
  <si>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</si>
  <si>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</si>
  <si>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</si>
  <si>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</si>
  <si>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</si>
  <si>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</si>
  <si>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</si>
  <si>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</si>
  <si>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</si>
  <si>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</si>
  <si>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</si>
  <si>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</si>
  <si>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</si>
  <si>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</si>
  <si>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</si>
  <si>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</si>
  <si>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</si>
  <si>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</si>
  <si>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</si>
  <si>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</si>
  <si>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</si>
  <si>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</si>
  <si>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Үстел жинағы</t>
  </si>
  <si>
    <t>Набор настольный</t>
  </si>
  <si>
    <t>Настольный набор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</si>
  <si>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</si>
  <si>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</si>
  <si>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</si>
  <si>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</si>
  <si>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</si>
  <si>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</si>
  <si>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</si>
  <si>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</si>
  <si>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</si>
  <si>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</si>
  <si>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</si>
  <si>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</si>
  <si>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</si>
  <si>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Үлкен тескіш (100 п)</t>
  </si>
  <si>
    <t>Дырокол мощный (100 л.)</t>
  </si>
  <si>
    <t>Степлер (100 п)</t>
  </si>
  <si>
    <t>Степлер (100 л.)</t>
  </si>
  <si>
    <t>Қарындаш</t>
  </si>
  <si>
    <t>Карандаш</t>
  </si>
  <si>
    <t>0,7 мм Автоматты қарындаш</t>
  </si>
  <si>
    <t>Карандаш автоматический 0,7 мм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</si>
  <si>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</si>
  <si>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</si>
  <si>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</si>
  <si>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</si>
  <si>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</si>
  <si>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</si>
  <si>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</si>
  <si>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</si>
  <si>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</si>
  <si>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</si>
  <si>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</si>
  <si>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</si>
  <si>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</si>
  <si>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</si>
  <si>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</si>
  <si>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</si>
  <si>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 xml:space="preserve"> Қағаздарға арналған папка резеңкеде</t>
  </si>
  <si>
    <t>Папка для бумаг на резинке</t>
  </si>
  <si>
    <t>Прямое заключение договора</t>
  </si>
  <si>
    <t>Түймешігі бар қағаздарға арналған папка (бір бөлім)</t>
  </si>
  <si>
    <t>Папка для бумаг с кнопкой (один отдел)</t>
  </si>
  <si>
    <t>Сақиналы папка</t>
  </si>
  <si>
    <t>Папка с кольцами</t>
  </si>
  <si>
    <t>Файлды папка (20п)</t>
  </si>
  <si>
    <t>Папка с файлами (20л)</t>
  </si>
  <si>
    <t>5 см тіркеуші</t>
  </si>
  <si>
    <t>Регистратор 5 см</t>
  </si>
  <si>
    <t>8 см тіркеуші</t>
  </si>
  <si>
    <t>Регистратор 8 см</t>
  </si>
  <si>
    <t>Биговка папкасы</t>
  </si>
  <si>
    <t>Папка биговка</t>
  </si>
  <si>
    <t>Пластикалық байланыстырғыш</t>
  </si>
  <si>
    <t>Скоросшиватель пластиковый</t>
  </si>
  <si>
    <t xml:space="preserve">Мөлдір мұқабалы байланыстырғыш </t>
  </si>
  <si>
    <t>Скоросшиватель c прозрачным верхом</t>
  </si>
  <si>
    <t>Картон байланыстырғыш</t>
  </si>
  <si>
    <t>Скоросшиватель картонный</t>
  </si>
  <si>
    <t>Қағаз</t>
  </si>
  <si>
    <t>Бумага</t>
  </si>
  <si>
    <t>Жабысқақ қабаты бар белгілеуге арналған қағаз 76*127</t>
  </si>
  <si>
    <t>Бумага для заметок с липким слоем 76*127</t>
  </si>
  <si>
    <t>Жабысқақ қабаты бар белгілеуге арналған қағаз 76*51</t>
  </si>
  <si>
    <t>Бумага для заметок с липким слоем 76*51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</si>
  <si>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</si>
  <si>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</si>
  <si>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</si>
  <si>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</si>
  <si>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</si>
  <si>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</si>
  <si>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</si>
  <si>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</si>
  <si>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Қыстырғыш</t>
  </si>
  <si>
    <t>Скрепка</t>
  </si>
  <si>
    <t>Қысқыш 15 мм</t>
  </si>
  <si>
    <t>Зажим 15 мм</t>
  </si>
  <si>
    <t>Қысқыш 19 мм</t>
  </si>
  <si>
    <t>Зажим 19 мм</t>
  </si>
  <si>
    <t>Қысқыш 32 мм</t>
  </si>
  <si>
    <t>Зажим 32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</si>
  <si>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</si>
  <si>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</si>
  <si>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</si>
  <si>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</si>
  <si>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</si>
  <si>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</si>
  <si>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Желім</t>
  </si>
  <si>
    <t>Клей</t>
  </si>
  <si>
    <t>Клей ПВА (120гр)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</si>
  <si>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</si>
  <si>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</si>
  <si>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</si>
  <si>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</si>
  <si>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</si>
  <si>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Штрих-корректор</t>
  </si>
  <si>
    <t>Түзетуші</t>
  </si>
  <si>
    <t>Корректор</t>
  </si>
  <si>
    <t>Ластик</t>
  </si>
  <si>
    <t>Өшіргіш</t>
  </si>
  <si>
    <t>Скотч</t>
  </si>
  <si>
    <t>Екі жақты жабысқақ лента 50мм*25м (скотч)</t>
  </si>
  <si>
    <t>Лента клейкая двухсторонняя 50мм*25м(скотч)</t>
  </si>
  <si>
    <t>Мөлдір жабысқақ лента 15мм*10м (скотч)</t>
  </si>
  <si>
    <t>Лента клейкая прозрачная 15мм*10м (скотч)</t>
  </si>
  <si>
    <t>Мөлдір жабысқақ лента 60мм*120м (скотч)</t>
  </si>
  <si>
    <t xml:space="preserve">Лента клейкая прозрачная 60мм*120м  (скотч) </t>
  </si>
  <si>
    <t>Сызғыш</t>
  </si>
  <si>
    <t>Линейка</t>
  </si>
  <si>
    <t>Пластмассадан жасалған сызғыш</t>
  </si>
  <si>
    <t>Линейка пластмассовая</t>
  </si>
  <si>
    <t>Науа</t>
  </si>
  <si>
    <t>Лоток</t>
  </si>
  <si>
    <t>Тік науа</t>
  </si>
  <si>
    <t>Лоток вертикальный</t>
  </si>
  <si>
    <t>Көлденең науа</t>
  </si>
  <si>
    <t>Лоток горизонтальный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</si>
  <si>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</si>
  <si>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</si>
  <si>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</si>
  <si>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</si>
  <si>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</si>
  <si>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</si>
  <si>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</si>
  <si>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№24/6</t>
  </si>
  <si>
    <t>Ұштағыш</t>
  </si>
  <si>
    <t>Точилка</t>
  </si>
  <si>
    <t>Қосымша - файл</t>
  </si>
  <si>
    <t>Файл - вкладыш</t>
  </si>
  <si>
    <t>Мөлдір файл (100 дана)</t>
  </si>
  <si>
    <t>Файл прозрачный (100 шт)</t>
  </si>
  <si>
    <t>Штрих-лента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</si>
  <si>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</si>
  <si>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</si>
  <si>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</si>
  <si>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</si>
  <si>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 (куб.дм)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</si>
  <si>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</si>
  <si>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</si>
  <si>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</si>
  <si>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</si>
  <si>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</si>
  <si>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</si>
  <si>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</si>
  <si>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</si>
  <si>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Бутыль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</si>
  <si>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</si>
  <si>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</si>
  <si>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</si>
  <si>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</si>
  <si>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Тендер</t>
  </si>
  <si>
    <t>Услуга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</si>
  <si>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</si>
  <si>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</si>
  <si>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</si>
  <si>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</si>
  <si>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4 квартал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</si>
  <si>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</si>
  <si>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</si>
  <si>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</si>
  <si>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</si>
  <si>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</si>
  <si>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</si>
  <si>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</si>
  <si>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</si>
  <si>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 xml:space="preserve">4 квартал </t>
  </si>
  <si>
    <t>Аудит өткізу/менеджмент жүйелерін сертификаттау бойынша қызмет көрсету</t>
  </si>
  <si>
    <t>Услуги по проведению аудита/сертификации систем менеджмента</t>
  </si>
  <si>
    <t>ISO 27001:2022 сертификаттау аудитін жүргізу жөніндегі қызметтер</t>
  </si>
  <si>
    <t>Услуги по проведению сертификационного аудита ISO 27001:2022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</si>
  <si>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</si>
  <si>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</si>
  <si>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</si>
  <si>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</si>
  <si>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</si>
  <si>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</si>
  <si>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</si>
  <si>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</si>
  <si>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</si>
  <si>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</si>
  <si>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</si>
  <si>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</si>
  <si>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</si>
  <si>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</si>
  <si>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</si>
  <si>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</si>
  <si>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</si>
  <si>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</si>
  <si>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</si>
  <si>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</si>
  <si>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</si>
  <si>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</si>
  <si>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</si>
  <si>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</si>
  <si>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</si>
  <si>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 xml:space="preserve"> Lead Auditor ISO/IEC 27001:2022 (LI) курсы бойынша оқыту</t>
  </si>
  <si>
    <t xml:space="preserve">Обучение по курсу  Lead Auditor  ISO/IEC 27001:2022 (LI) </t>
  </si>
  <si>
    <t xml:space="preserve">3 квартал </t>
  </si>
  <si>
    <t>Ақпараттық қауіпсіздікті басқару жүйесі курсы бойынша оқыту</t>
  </si>
  <si>
    <t>Обучение по курсу Executive Master of Business Administration</t>
  </si>
  <si>
    <t xml:space="preserve">1 квартал 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</si>
  <si>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</si>
  <si>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</si>
  <si>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"Certified Penetration Tester" курсы бойынша оқыту</t>
  </si>
  <si>
    <t>Обучение по курсу "Certified Penetration Tester"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</si>
  <si>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</si>
  <si>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</si>
  <si>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</si>
  <si>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</si>
  <si>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</si>
  <si>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</si>
  <si>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</si>
  <si>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</si>
  <si>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</si>
  <si>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</si>
  <si>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</si>
  <si>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</si>
  <si>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</si>
  <si>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</si>
  <si>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</si>
  <si>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</si>
  <si>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</si>
  <si>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</si>
  <si>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 xml:space="preserve">Создание дополнительного соглашения 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</si>
  <si>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</si>
  <si>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</si>
  <si>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>DDoS-шабуылдардан интернет қорғау (Астана)</t>
  </si>
  <si>
    <t xml:space="preserve">Интернет с защитой от DDoS- атак (Астана) </t>
  </si>
  <si>
    <t>Қорғалған Интернет желісіне кіру (Астана)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</si>
  <si>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</si>
  <si>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</si>
  <si>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</si>
  <si>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</si>
  <si>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</si>
  <si>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</si>
  <si>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</si>
  <si>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</si>
  <si>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</si>
  <si>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Астана</t>
  </si>
  <si>
    <t>IP VPN арнасының көмегімен байланыс қызметтері Алматы (негізгі)-Астана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</si>
  <si>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</si>
  <si>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</si>
  <si>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</si>
  <si>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</si>
  <si>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SWIFT (Astel) желісіне қатынау қызметтері</t>
  </si>
  <si>
    <t>Услуги доступа к сети SWIFT (Astel)</t>
  </si>
  <si>
    <t>SWIFT (КаР-Тел) желісіне қатынау қызметтері</t>
  </si>
  <si>
    <t>Услуги доступа к сети SWIFT (КаР-Тел)</t>
  </si>
  <si>
    <t>Телекоммуникация қызметтерін көрсету (50 номер)</t>
  </si>
  <si>
    <t>Предоставление услуг телекоммуникаций (50 номеров)</t>
  </si>
  <si>
    <t>Телекоммуникация қызметтерін көрсету (100 номер)</t>
  </si>
  <si>
    <t>Предоставление услуг телекоммуникаций (100 номеров)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</si>
  <si>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</si>
  <si>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</si>
  <si>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</si>
  <si>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</si>
  <si>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</si>
  <si>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</si>
  <si>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</si>
  <si>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</si>
  <si>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</si>
  <si>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</si>
  <si>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</si>
  <si>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</si>
  <si>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</si>
  <si>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</si>
  <si>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</si>
  <si>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</si>
  <si>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</si>
  <si>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</si>
  <si>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</si>
  <si>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</si>
  <si>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Резервтік орталықтың үздіксіз қуат көздеріне техникалық қызмет көрсету</t>
  </si>
  <si>
    <t>Техническое обслуживание источников бесперебойного питания резервного центра</t>
  </si>
  <si>
    <t xml:space="preserve">Запрос ценовых предложений 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</si>
  <si>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</si>
  <si>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</si>
  <si>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Негізгі орталықтың үздіксіз қуат көздеріне техникалық қызмет көрсету</t>
  </si>
  <si>
    <t>Техническое обслуживание источников бесперебойного питания основного центра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</si>
  <si>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</si>
  <si>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</si>
  <si>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</si>
  <si>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</si>
  <si>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</si>
  <si>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</si>
  <si>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</si>
  <si>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</si>
  <si>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</si>
  <si>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</si>
  <si>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</si>
  <si>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</si>
  <si>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</si>
  <si>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</si>
  <si>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</si>
  <si>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</si>
  <si>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</si>
  <si>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</si>
  <si>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</si>
  <si>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</si>
  <si>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</si>
  <si>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</si>
  <si>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</si>
  <si>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</si>
  <si>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</si>
  <si>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</si>
  <si>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</si>
  <si>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</si>
  <si>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</si>
  <si>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</si>
  <si>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</si>
  <si>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БКЖ ТЖ БҚ, ЖЭТЖ ТЖ БҚ, БХАЖ-5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</si>
  <si>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</si>
  <si>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</si>
  <si>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</si>
  <si>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</si>
  <si>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</si>
  <si>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БЖ арналган Oracle Database ЛБҚ техникалық қолдау көрсетуді рәсімдеу</t>
  </si>
  <si>
    <t>Оформление технической поддержки ЛПО Oracle Database для ПС</t>
  </si>
  <si>
    <t>ТКБЖ Oracle Database ЛБҚ техникалық қолдау көрсетуді рәсімдеу</t>
  </si>
  <si>
    <t>Оформление технической поддержки ЛПО Oracle Database МСПК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</si>
  <si>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</si>
  <si>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</si>
  <si>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</si>
  <si>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</si>
  <si>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</si>
  <si>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</si>
  <si>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</si>
  <si>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</si>
  <si>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«Желілік трафикті талдау жүйесі (NTA)» БҚ жазылу</t>
  </si>
  <si>
    <t>Подписка на ПО «Система анализа сетевого трафика (NTA)»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</si>
  <si>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</si>
  <si>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</si>
  <si>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</si>
  <si>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</si>
  <si>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</si>
  <si>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</si>
  <si>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Желілік жабдыққа сервистік келісімшарттарды ұзарту</t>
  </si>
  <si>
    <t>Продление сервисных контрактов на сетевое оборудование</t>
  </si>
  <si>
    <t>CDN (Content Delivery Network) онлайн қызметі</t>
  </si>
  <si>
    <t>Услуги по предоставлению распределённой сети доставки контента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</si>
  <si>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</si>
  <si>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</si>
  <si>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</si>
  <si>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</si>
  <si>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Деректерді өңдеу жүйесі үшін есептеу ресурстарын жалға алу</t>
  </si>
  <si>
    <t>Аренда вычислительных ресурсов для системы обработки данных</t>
  </si>
  <si>
    <t>Антифрод-орталық жүйесі үшін есептеу ресурстарын жалға алу</t>
  </si>
  <si>
    <t>Аренда вычислительных ресурсов для системы Антифрод-центр</t>
  </si>
  <si>
    <t>Сыртқы мониторинг серверін жалға алу</t>
  </si>
  <si>
    <t>Аренда сервера внешнего мониторинга</t>
  </si>
  <si>
    <t>Жеке пайдаланушы профильдерін пайдалана отырып, оқшауланған жұмысты қамтамасыз ету үшін антидетек – браузерге жазылуды сатып алу</t>
  </si>
  <si>
    <t>Приобретение подписки на антидетект - браузер для обеспечения изолированной работы с использованием отдельных пользовательских профилей</t>
  </si>
  <si>
    <t>Deepfake генерациясы үшін БҚ жазылу</t>
  </si>
  <si>
    <t>Подписка ПО для генерации deepfake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</si>
  <si>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</si>
  <si>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</si>
  <si>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</si>
  <si>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</si>
  <si>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</si>
  <si>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</si>
  <si>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Контейнерлік ортада қауіпсіздікті талдау, осалдықтарды басқару және қорғау үшін шешімдерді сатып алу</t>
  </si>
  <si>
    <t>Закупка решения для анализа безопасности, управления уязвимостями и защиты в контейнерных средах</t>
  </si>
  <si>
    <t>Мобильді және стационарлық құрылғылардың (MDM) қауіпсіздігін орталықтандырылған бақылау және саясат жүйесіне  жазылу</t>
  </si>
  <si>
    <t>Подписка на систему централизованного контроля и политики безопасности мобильных и стационарных устройств (MDM)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</si>
  <si>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</si>
  <si>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</si>
  <si>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</si>
  <si>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</si>
  <si>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Интеграцияны, масштабталатын есептеулерді және икемді қолжетімділікті басқару жүйесін қолдайтын бірыңғай шешімде DataLakehouse деректер мен деректер қоймасының мүмкіндіктерін біріктіруді қамтамасыз ететін корпоративтік деректерді сақтауға, өңдеуге және талдауға арналған платформаға жазылу</t>
  </si>
  <si>
    <t xml:space="preserve">Подписка на платформу для хранения, обработки и анализа корпортивных данных, обеспечивающую объединение возможностей DataLakehouse данных и хранилища данных в едином решении с поддержкой интеграции, масштабируемых вычислений и гибкой системой управления доступом 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</si>
  <si>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</si>
  <si>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</si>
  <si>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</si>
  <si>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</si>
  <si>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</si>
  <si>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</si>
  <si>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</si>
  <si>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</si>
  <si>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</si>
  <si>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</si>
  <si>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</si>
  <si>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</si>
  <si>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</si>
  <si>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</si>
  <si>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JetBrains IntellijIDEA лицензияларына жазылуды жаңарту</t>
  </si>
  <si>
    <t xml:space="preserve">Продление подписки на лицензии JetBrains IntellijIDEA </t>
  </si>
  <si>
    <t>Осалдықтарды басқару жөніндегі БҚ жазылымын ұзарту</t>
  </si>
  <si>
    <t>Продление подписки на ПО по управлению уязвимостями</t>
  </si>
  <si>
    <t xml:space="preserve">2 квартал 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</si>
  <si>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</si>
  <si>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</si>
  <si>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</si>
  <si>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</si>
  <si>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</si>
  <si>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</si>
  <si>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</si>
  <si>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</si>
  <si>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</si>
  <si>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</si>
  <si>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</si>
  <si>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</si>
  <si>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</si>
  <si>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</si>
  <si>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</si>
  <si>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Продление подписки и техническая поддержка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</si>
  <si>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</si>
  <si>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</si>
  <si>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USU License Management жыл сайынғы жазылымы (ITAM және конфигурацияны басқару дерекқорын құруға арналған шешім)</t>
  </si>
  <si>
    <t>Ежегодная подписка USU License Management (ITAM и решение для построения базы данных управления конфигурацией)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</si>
  <si>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</si>
  <si>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</si>
  <si>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</si>
  <si>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</si>
  <si>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</si>
  <si>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</si>
  <si>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</si>
  <si>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</si>
  <si>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Қауіпсіздікті тестілеу (Continiuos Pentest) қызметтері</t>
  </si>
  <si>
    <t>Услуги тестирования защищенности (Continiuos Pentest)</t>
  </si>
  <si>
    <t xml:space="preserve">Deceptions/Honeypot кибер тұзақ БҚ  технологиясына жазылу </t>
  </si>
  <si>
    <t>Подписка на ПО технологий киберловушек Deceptions/Honeypot</t>
  </si>
  <si>
    <t>Бағдарламалық қамтамасыз етуді жаңарту бойынша қызметтер</t>
  </si>
  <si>
    <t>Услуги по модификации программного обеспечения</t>
  </si>
  <si>
    <t>Сыртқы пайдаланушылардың өтініштерін басқару жүйесін дамыту</t>
  </si>
  <si>
    <t>Поддержка и развитие системы управления обращения внешних пользователей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</si>
  <si>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</si>
  <si>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</si>
  <si>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</si>
  <si>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</si>
  <si>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</si>
  <si>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</si>
  <si>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</si>
  <si>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</si>
  <si>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(Астана) тіректері бар тұрғын емес үй-жайларды жалдау қызметтері</t>
  </si>
  <si>
    <t>Аренда нежилых помещений со стойками в г.Астана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</si>
  <si>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</si>
  <si>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</si>
  <si>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</si>
  <si>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</si>
  <si>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</si>
  <si>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</si>
  <si>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комплект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</si>
  <si>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</si>
  <si>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</si>
  <si>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</si>
  <si>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</si>
  <si>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</si>
  <si>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</si>
  <si>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</si>
  <si>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</si>
  <si>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</si>
  <si>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</si>
  <si>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</si>
  <si>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</si>
  <si>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</si>
  <si>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</si>
  <si>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</si>
  <si>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</si>
  <si>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</si>
  <si>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</si>
  <si>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</si>
  <si>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</si>
  <si>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</si>
  <si>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</si>
  <si>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</si>
  <si>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</si>
  <si>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</si>
  <si>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</si>
  <si>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</si>
  <si>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</si>
  <si>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</si>
  <si>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</si>
  <si>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</si>
  <si>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</si>
  <si>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</si>
  <si>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</si>
  <si>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</si>
  <si>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</si>
  <si>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</si>
  <si>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Өртке қарсы мүлікті куәландыру бойынша қызметтер</t>
  </si>
  <si>
    <t>Услуги по освидетельствованию противопожарного инвентаря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</si>
  <si>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</si>
  <si>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</si>
  <si>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Автошиналар</t>
  </si>
  <si>
    <t>Автошины</t>
  </si>
  <si>
    <t>215/65/R16 жазғы шиналар (шағын автобустар)</t>
  </si>
  <si>
    <t>Шины летние 215/65/R16 (микроавтобусы)</t>
  </si>
  <si>
    <t>Бетперде</t>
  </si>
  <si>
    <t>Маска</t>
  </si>
  <si>
    <t>Гиперреалистік 3Д бет маскасы</t>
  </si>
  <si>
    <t>Гиперреалистичная 3Д маска лица</t>
  </si>
  <si>
    <t>Тоқтетік</t>
  </si>
  <si>
    <t>Розетка</t>
  </si>
  <si>
    <t>АВР бар розеткалар блогы</t>
  </si>
  <si>
    <t xml:space="preserve">Блок розеток с АВР </t>
  </si>
  <si>
    <t>Бұрауышқа  арналған аккумулятор</t>
  </si>
  <si>
    <t>Аккумулятор к шуруповерту</t>
  </si>
  <si>
    <t>Сервер</t>
  </si>
  <si>
    <t>УЦ сервері</t>
  </si>
  <si>
    <t>Серверы для УЦ</t>
  </si>
  <si>
    <t xml:space="preserve">Резервтік көшірме сервері </t>
  </si>
  <si>
    <t>Сервера резервного копирования</t>
  </si>
  <si>
    <t>АТҚАЖ  3 үшін сервері</t>
  </si>
  <si>
    <t>Сервер для ФАСТИ 3</t>
  </si>
  <si>
    <t>Бір типті серверлер</t>
  </si>
  <si>
    <t>Сервера однотипные</t>
  </si>
  <si>
    <t>Active Directory үшін серверi</t>
  </si>
  <si>
    <t>Сервер для Active Directory</t>
  </si>
  <si>
    <t>Деректерді сақтау жүйесі</t>
  </si>
  <si>
    <t>Система хранения данных</t>
  </si>
  <si>
    <t>БААЖ, БКЖ, ЖЭТЖ төлем жүйесіне арналған ДСЖ</t>
  </si>
  <si>
    <t>СХД для платежной системы МСПД, СМК, СМЭП</t>
  </si>
  <si>
    <t>НО РО ақпараттық жүйелеріне арналған деректерді сақтау жүйесінің қатты күйдегі жинақтауыштары</t>
  </si>
  <si>
    <t>Твердотельные накопители системы хранения данных для информационных систем ОЦ и РЦ</t>
  </si>
  <si>
    <t>Комплект</t>
  </si>
  <si>
    <t>Simple Storage Service үшін сақтау орны</t>
  </si>
  <si>
    <t>Хранилище для Simple Storage Service</t>
  </si>
  <si>
    <t>Желілік қауіпсіздік жабдығы кешені</t>
  </si>
  <si>
    <t>Комплекс оборудования сетевой безопасности</t>
  </si>
  <si>
    <t>Веб қосымшаларды қорғаудың бағдарламалық-аппараттық кешені (WAF)</t>
  </si>
  <si>
    <t>Программно-аппаратный комплекс защиты веб приложений (WAF)</t>
  </si>
  <si>
    <t>Компьютер</t>
  </si>
  <si>
    <t>ТКБЖ үшін жұмыс станциясы</t>
  </si>
  <si>
    <t>Рабочие станции для МСПК</t>
  </si>
  <si>
    <t>Монитор</t>
  </si>
  <si>
    <t>1 типті монитор</t>
  </si>
  <si>
    <t>Монитор тип 1</t>
  </si>
  <si>
    <t>Шкаф</t>
  </si>
  <si>
    <t xml:space="preserve">Шкаф </t>
  </si>
  <si>
    <t>Металлдан жасалған шкаф</t>
  </si>
  <si>
    <t>Шкаф металлический</t>
  </si>
  <si>
    <t>Камера</t>
  </si>
  <si>
    <t xml:space="preserve">Камера </t>
  </si>
  <si>
    <t>Бейнебақылау камералары</t>
  </si>
  <si>
    <t>Камеры видеонаблюдения</t>
  </si>
  <si>
    <t>Кондиционер (сплит-жүйе)</t>
  </si>
  <si>
    <t>Кондиционер (сплит-система)</t>
  </si>
  <si>
    <t>Ілеспе қызметтері бар кондиционер сплит-жүйесі</t>
  </si>
  <si>
    <t>Кондиционер сплит-система с сопутствующими услугами</t>
  </si>
  <si>
    <t>Кондиционер</t>
  </si>
  <si>
    <t>Ілеспе қызметтері бар каналды кондиционер</t>
  </si>
  <si>
    <t>Кондиционер канальный с сопутствующими услугами</t>
  </si>
  <si>
    <t>Қолданбалы дайын бағдарламалық қамтамасыз етуді лицензиялау бойынша қызметтер</t>
  </si>
  <si>
    <t>Услуги по лицензированию готового программного обеспечения прикладного</t>
  </si>
  <si>
    <t xml:space="preserve">Виртуалдандыру үшін резервтік көшірме БҚ </t>
  </si>
  <si>
    <t>ПО резервного копирования для виртуализации</t>
  </si>
  <si>
    <t>1С Предприятие БҚ дамыту</t>
  </si>
  <si>
    <t>Развитие ПО 1С Предприятие</t>
  </si>
  <si>
    <t>ТЖ БҚ және БХАЖ БҚ дамыту</t>
  </si>
  <si>
    <t>Развитие ПО ПС  и ПО СОБС</t>
  </si>
  <si>
    <t>Проверка:</t>
  </si>
  <si>
    <t>Председатель Правления</t>
  </si>
  <si>
    <t>Ж. Самаева</t>
  </si>
  <si>
    <t>Дирекор финансового департамента</t>
  </si>
  <si>
    <t>И. Олейник</t>
  </si>
  <si>
    <t>Начальник отдела закупок</t>
  </si>
  <si>
    <t>Е. Москаленко</t>
  </si>
  <si>
    <t>Директор департамента информационных технологий</t>
  </si>
  <si>
    <t>С. Кандалов</t>
  </si>
  <si>
    <t>и.о. Начальника управления информационной безопасности</t>
  </si>
  <si>
    <t>Ж. Елемесов</t>
  </si>
  <si>
    <t>Заместитель директора департамента карточного процессинга</t>
  </si>
  <si>
    <t>А. Амреева</t>
  </si>
  <si>
    <t>Начальник управления развития цифровых сервисов</t>
  </si>
  <si>
    <t>А. Ермаханова</t>
  </si>
  <si>
    <t xml:space="preserve">Директор департамента разработки и развития технологий </t>
  </si>
  <si>
    <t xml:space="preserve"> Ә. Кидирбаева</t>
  </si>
  <si>
    <t xml:space="preserve">Директор департамента по организационному развитию и трансформации </t>
  </si>
  <si>
    <t>А. Джумашева</t>
  </si>
  <si>
    <t>Главный бухгалтер - начальник отдела бухгалтерского учета</t>
  </si>
  <si>
    <t>Л. Медетбекова</t>
  </si>
  <si>
    <t>Начальник отдела внутренней безопасности</t>
  </si>
  <si>
    <t>А. Аукаиров</t>
  </si>
  <si>
    <t>Начальник административно-хозяйственного отдела</t>
  </si>
  <si>
    <t>А. Шарипов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</si>
</sst>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0" xfId="0" applyFont="1"/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4" fontId="7" fillId="0" borderId="0" xfId="0" applyNumberFormat="1" applyFont="1"/>
    <xf numFmtId="49" fontId="1" fillId="0" borderId="11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left"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 applyAlignment="1" applyProtection="1">
      <alignment horizontal="center"/>
      <protection hidden="1"/>
    </xf>
    <xf numFmtId="4" fontId="8" fillId="0" borderId="10" xfId="0" applyNumberFormat="1" applyFont="1" applyBorder="1" applyAlignment="1" applyProtection="1">
      <alignment horizontal="center"/>
      <protection hidden="1"/>
    </xf>
    <xf numFmtId="165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4" fontId="9" fillId="0" borderId="0" xfId="0" applyNumberFormat="1" applyFont="1"/>
    <xf numFmtId="49" fontId="1" fillId="0" borderId="0" xfId="0" applyNumberFormat="1" applyFont="1" applyAlignment="1">
      <alignment horizontal="left" wrapText="1"/>
    </xf>
    <xf numFmtId="0" fontId="10" fillId="0" borderId="0" xfId="0" applyFont="1"/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9" fontId="1" fillId="3" borderId="10" xfId="0" applyNumberFormat="1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6" xfId="1" applyNumberFormat="1" applyFont="1" applyFill="1" applyBorder="1" applyAlignment="1">
      <alignment horizontal="center"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1" fontId="3" fillId="3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6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74450AE9-4408-4E47-A2CC-226A73E3C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расш обучен_команд (2)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29">
          <cell r="F129">
            <v>0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304B-E7B0-48F2-9D43-D9D58908D2C7}">
  <sheetPr>
    <pageSetUpPr fitToPage="1"/>
  </sheetPr>
  <dimension ref="B1:Q288"/>
  <sheetViews>
    <sheetView tabSelected="1" zoomScale="73" zoomScaleNormal="73" zoomScalePageLayoutView="75" workbookViewId="0">
      <pane ySplit="4" topLeftCell="A5" activePane="bottomLeft" state="frozen"/>
      <selection activeCell="G166" sqref="G166"/>
      <selection pane="bottomLeft" activeCell="D8" sqref="D8"/>
    </sheetView>
  </sheetViews>
  <sheetFormatPr defaultRowHeight="12.75" outlineLevelRow="1" x14ac:dyDescent="0.2"/>
  <cols>
    <col min="1" max="1" width="4.28515625" style="8" customWidth="1"/>
    <col min="2" max="2" width="16.85546875" style="8" customWidth="1"/>
    <col min="3" max="3" width="37.42578125" style="6" customWidth="1"/>
    <col min="4" max="4" width="36.7109375" style="6" customWidth="1"/>
    <col min="5" max="5" width="42" style="6" customWidth="1"/>
    <col min="6" max="6" width="41" style="6" customWidth="1"/>
    <col min="7" max="7" width="18.5703125" style="8" customWidth="1"/>
    <col min="8" max="8" width="15" style="8" customWidth="1"/>
    <col min="9" max="9" width="14.7109375" style="8" customWidth="1"/>
    <col min="10" max="10" width="18.42578125" style="8" customWidth="1"/>
    <col min="11" max="11" width="19.85546875" style="24" customWidth="1"/>
    <col min="12" max="12" width="25.140625" style="8" customWidth="1"/>
    <col min="13" max="13" width="22.85546875" style="8" customWidth="1"/>
    <col min="14" max="14" width="23.28515625" style="8" customWidth="1"/>
    <col min="15" max="15" width="23.5703125" style="8" customWidth="1"/>
    <col min="16" max="16" width="24" style="8" customWidth="1"/>
    <col min="17" max="17" width="19" style="8" customWidth="1"/>
    <col min="18" max="16384" width="9.140625" style="8"/>
  </cols>
  <sheetData>
    <row r="1" spans="2:17" s="6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2"/>
      <c r="N1" s="5"/>
      <c r="O1" s="1"/>
      <c r="P1" s="1"/>
    </row>
    <row r="2" spans="2:17" ht="42" customHeight="1" thickBot="1" x14ac:dyDescent="0.25">
      <c r="K2" s="9" t="s">
        <v>1</v>
      </c>
      <c r="L2" s="10" t="s">
        <v>1</v>
      </c>
      <c r="M2" s="10" t="s">
        <v>1</v>
      </c>
      <c r="N2" s="55" t="s">
        <v>2</v>
      </c>
      <c r="O2" s="55"/>
      <c r="P2" s="56"/>
    </row>
    <row r="3" spans="2:17" s="12" customFormat="1" ht="37.5" customHeight="1" x14ac:dyDescent="0.25">
      <c r="B3" s="57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61" t="s">
        <v>8</v>
      </c>
      <c r="H3" s="61" t="s">
        <v>9</v>
      </c>
      <c r="I3" s="49" t="s">
        <v>10</v>
      </c>
      <c r="J3" s="49" t="s">
        <v>11</v>
      </c>
      <c r="K3" s="49" t="s">
        <v>12</v>
      </c>
      <c r="L3" s="49" t="s">
        <v>13</v>
      </c>
      <c r="M3" s="49" t="s">
        <v>14</v>
      </c>
      <c r="N3" s="49" t="s">
        <v>15</v>
      </c>
      <c r="O3" s="51" t="s">
        <v>16</v>
      </c>
      <c r="P3" s="53" t="s">
        <v>17</v>
      </c>
    </row>
    <row r="4" spans="2:17" s="12" customFormat="1" ht="37.5" customHeight="1" thickBot="1" x14ac:dyDescent="0.3">
      <c r="B4" s="58"/>
      <c r="C4" s="60"/>
      <c r="D4" s="60"/>
      <c r="E4" s="60"/>
      <c r="F4" s="60"/>
      <c r="G4" s="62"/>
      <c r="H4" s="62"/>
      <c r="I4" s="50"/>
      <c r="J4" s="50"/>
      <c r="K4" s="50"/>
      <c r="L4" s="50"/>
      <c r="M4" s="50"/>
      <c r="N4" s="50"/>
      <c r="O4" s="52"/>
      <c r="P4" s="54"/>
    </row>
    <row r="5" spans="2:17" s="1" customFormat="1" x14ac:dyDescent="0.2">
      <c r="B5" s="13">
        <v>1</v>
      </c>
      <c r="C5" s="14">
        <v>2</v>
      </c>
      <c r="D5" s="14">
        <v>3</v>
      </c>
      <c r="E5" s="14">
        <v>4</v>
      </c>
      <c r="F5" s="14">
        <v>5</v>
      </c>
      <c r="G5" s="13">
        <v>6</v>
      </c>
      <c r="H5" s="13">
        <v>7</v>
      </c>
      <c r="I5" s="13">
        <v>8</v>
      </c>
      <c r="J5" s="13">
        <v>9</v>
      </c>
      <c r="K5" s="15">
        <v>10</v>
      </c>
      <c r="L5" s="13">
        <v>11</v>
      </c>
      <c r="M5" s="13">
        <v>12</v>
      </c>
      <c r="N5" s="13">
        <v>13</v>
      </c>
      <c r="O5" s="13">
        <v>14</v>
      </c>
      <c r="P5" s="16">
        <v>15</v>
      </c>
    </row>
    <row r="6" spans="2:17" ht="28.5" customHeight="1" x14ac:dyDescent="0.2">
      <c r="B6" s="18" t="s">
        <v>18</v>
      </c>
      <c r="C6" s="19" t="s">
        <v>19</v>
      </c>
      <c r="D6" s="19" t="s">
        <v>19</v>
      </c>
      <c r="E6" s="19" t="s">
        <v>20</v>
      </c>
      <c r="F6" s="19" t="s">
        <v>21</v>
      </c>
      <c r="G6" s="46" t="s">
        <v>22</v>
      </c>
      <c r="H6" s="47" t="s">
        <v>23</v>
      </c>
      <c r="I6" s="20">
        <v>15</v>
      </c>
      <c r="J6" s="21">
        <v>51785.71</v>
      </c>
      <c r="K6" s="20">
        <f t="shared" ref="K6:K13" si="0">I6*J6</f>
        <v>776785.65</v>
      </c>
      <c r="L6" s="20"/>
      <c r="M6" s="22"/>
      <c r="N6" s="20"/>
      <c r="O6" s="46" t="s">
        <v>24</v>
      </c>
      <c r="P6" s="21"/>
    </row>
    <row r="7" spans="2:17" ht="28.5" customHeight="1" x14ac:dyDescent="0.2">
      <c r="B7" s="18" t="s">
        <v>18</v>
      </c>
      <c r="C7" s="19" t="s">
        <v>19</v>
      </c>
      <c r="D7" s="19" t="s">
        <v>19</v>
      </c>
      <c r="E7" s="19" t="s">
        <v>25</v>
      </c>
      <c r="F7" s="19" t="s">
        <v>26</v>
      </c>
      <c r="G7" s="46" t="s">
        <v>22</v>
      </c>
      <c r="H7" s="47" t="s">
        <v>23</v>
      </c>
      <c r="I7" s="20">
        <v>3</v>
      </c>
      <c r="J7" s="20">
        <v>135950</v>
      </c>
      <c r="K7" s="20">
        <f t="shared" si="0"/>
        <v>407850</v>
      </c>
      <c r="L7" s="20"/>
      <c r="M7" s="22"/>
      <c r="N7" s="20"/>
      <c r="O7" s="46" t="s">
        <v>27</v>
      </c>
      <c r="P7" s="21"/>
    </row>
    <row r="8" spans="2:17" ht="28.5" customHeight="1" x14ac:dyDescent="0.2">
      <c r="B8" s="18" t="s">
        <v>18</v>
      </c>
      <c r="C8" s="19" t="s">
        <v>28</v>
      </c>
      <c r="D8" s="19" t="s">
        <v>28</v>
      </c>
      <c r="E8" s="19" t="s">
        <v>29</v>
      </c>
      <c r="F8" s="19" t="s">
        <v>30</v>
      </c>
      <c r="G8" s="46" t="s">
        <v>22</v>
      </c>
      <c r="H8" s="47" t="s">
        <v>23</v>
      </c>
      <c r="I8" s="20">
        <v>6</v>
      </c>
      <c r="J8" s="20">
        <v>66950</v>
      </c>
      <c r="K8" s="20">
        <f t="shared" si="0"/>
        <v>401700</v>
      </c>
      <c r="L8" s="20"/>
      <c r="M8" s="22"/>
      <c r="N8" s="20"/>
      <c r="O8" s="46" t="s">
        <v>27</v>
      </c>
      <c r="P8" s="21"/>
    </row>
    <row r="9" spans="2:17" ht="28.5" customHeight="1" x14ac:dyDescent="0.2">
      <c r="B9" s="18" t="s">
        <v>18</v>
      </c>
      <c r="C9" s="19" t="s">
        <v>31</v>
      </c>
      <c r="D9" s="19" t="s">
        <v>32</v>
      </c>
      <c r="E9" s="19" t="s">
        <v>33</v>
      </c>
      <c r="F9" s="19" t="s">
        <v>34</v>
      </c>
      <c r="G9" s="46" t="s">
        <v>22</v>
      </c>
      <c r="H9" s="47" t="s">
        <v>23</v>
      </c>
      <c r="I9" s="20">
        <v>2</v>
      </c>
      <c r="J9" s="20">
        <v>89972.32</v>
      </c>
      <c r="K9" s="20">
        <f t="shared" si="0"/>
        <v>179944.64</v>
      </c>
      <c r="L9" s="20"/>
      <c r="M9" s="22"/>
      <c r="N9" s="20"/>
      <c r="O9" s="46" t="s">
        <v>27</v>
      </c>
      <c r="P9" s="21"/>
    </row>
    <row r="10" spans="2:17" ht="28.5" customHeight="1" x14ac:dyDescent="0.2">
      <c r="B10" s="18" t="s">
        <v>18</v>
      </c>
      <c r="C10" s="19" t="s">
        <v>19</v>
      </c>
      <c r="D10" s="19" t="s">
        <v>19</v>
      </c>
      <c r="E10" s="19" t="s">
        <v>35</v>
      </c>
      <c r="F10" s="19" t="s">
        <v>36</v>
      </c>
      <c r="G10" s="46" t="s">
        <v>22</v>
      </c>
      <c r="H10" s="47" t="s">
        <v>23</v>
      </c>
      <c r="I10" s="20">
        <v>3</v>
      </c>
      <c r="J10" s="20">
        <v>128900</v>
      </c>
      <c r="K10" s="20">
        <f t="shared" si="0"/>
        <v>386700</v>
      </c>
      <c r="L10" s="20"/>
      <c r="M10" s="22"/>
      <c r="N10" s="20"/>
      <c r="O10" s="46" t="s">
        <v>27</v>
      </c>
      <c r="P10" s="21"/>
    </row>
    <row r="11" spans="2:17" ht="27.75" customHeight="1" x14ac:dyDescent="0.2">
      <c r="B11" s="18" t="s">
        <v>18</v>
      </c>
      <c r="C11" s="19" t="s">
        <v>19</v>
      </c>
      <c r="D11" s="19" t="s">
        <v>19</v>
      </c>
      <c r="E11" s="19" t="s">
        <v>37</v>
      </c>
      <c r="F11" s="19" t="s">
        <v>38</v>
      </c>
      <c r="G11" s="46" t="s">
        <v>22</v>
      </c>
      <c r="H11" s="47" t="s">
        <v>23</v>
      </c>
      <c r="I11" s="20">
        <v>2</v>
      </c>
      <c r="J11" s="20">
        <v>140400</v>
      </c>
      <c r="K11" s="20">
        <f t="shared" si="0"/>
        <v>280800</v>
      </c>
      <c r="L11" s="20"/>
      <c r="M11" s="22"/>
      <c r="N11" s="20"/>
      <c r="O11" s="46" t="s">
        <v>27</v>
      </c>
      <c r="P11" s="21"/>
    </row>
    <row r="12" spans="2:17" ht="27" customHeight="1" x14ac:dyDescent="0.2">
      <c r="B12" s="18" t="s">
        <v>18</v>
      </c>
      <c r="C12" s="19" t="s">
        <v>19</v>
      </c>
      <c r="D12" s="19" t="s">
        <v>19</v>
      </c>
      <c r="E12" s="19" t="s">
        <v>39</v>
      </c>
      <c r="F12" s="19" t="s">
        <v>40</v>
      </c>
      <c r="G12" s="46" t="s">
        <v>22</v>
      </c>
      <c r="H12" s="47" t="s">
        <v>23</v>
      </c>
      <c r="I12" s="20">
        <v>2</v>
      </c>
      <c r="J12" s="20">
        <v>140400</v>
      </c>
      <c r="K12" s="20">
        <f t="shared" si="0"/>
        <v>280800</v>
      </c>
      <c r="L12" s="20"/>
      <c r="M12" s="22"/>
      <c r="N12" s="20"/>
      <c r="O12" s="46" t="s">
        <v>27</v>
      </c>
      <c r="P12" s="21"/>
    </row>
    <row r="13" spans="2:17" ht="26.25" customHeight="1" x14ac:dyDescent="0.2">
      <c r="B13" s="18" t="s">
        <v>18</v>
      </c>
      <c r="C13" s="19" t="s">
        <v>19</v>
      </c>
      <c r="D13" s="19" t="s">
        <v>19</v>
      </c>
      <c r="E13" s="19" t="s">
        <v>41</v>
      </c>
      <c r="F13" s="19" t="s">
        <v>42</v>
      </c>
      <c r="G13" s="46" t="s">
        <v>22</v>
      </c>
      <c r="H13" s="47" t="s">
        <v>23</v>
      </c>
      <c r="I13" s="20">
        <v>2</v>
      </c>
      <c r="J13" s="20">
        <v>140400</v>
      </c>
      <c r="K13" s="20">
        <f t="shared" si="0"/>
        <v>280800</v>
      </c>
      <c r="L13" s="20"/>
      <c r="M13" s="22"/>
      <c r="N13" s="20"/>
      <c r="O13" s="46" t="s">
        <v>27</v>
      </c>
      <c r="P13" s="21"/>
    </row>
    <row r="14" spans="2:17" ht="26.25" customHeight="1" x14ac:dyDescent="0.2">
      <c r="B14" s="18" t="s">
        <v>18</v>
      </c>
      <c r="C14" s="19" t="s">
        <v>19</v>
      </c>
      <c r="D14" s="19" t="s">
        <v>19</v>
      </c>
      <c r="E14" s="19" t="s">
        <v>43</v>
      </c>
      <c r="F14" s="19" t="s">
        <v>44</v>
      </c>
      <c r="G14" s="46" t="s">
        <v>22</v>
      </c>
      <c r="H14" s="47" t="s">
        <v>23</v>
      </c>
      <c r="I14" s="20">
        <v>1</v>
      </c>
      <c r="J14" s="20">
        <v>125488.39</v>
      </c>
      <c r="K14" s="20">
        <f>I14*J14</f>
        <v>125488.39</v>
      </c>
      <c r="L14" s="20"/>
      <c r="M14" s="22"/>
      <c r="N14" s="20"/>
      <c r="O14" s="46" t="s">
        <v>27</v>
      </c>
      <c r="P14" s="21"/>
      <c r="Q14" s="25"/>
    </row>
    <row r="15" spans="2:17" ht="26.25" customHeight="1" x14ac:dyDescent="0.2">
      <c r="B15" s="18" t="s">
        <v>18</v>
      </c>
      <c r="C15" s="19" t="s">
        <v>19</v>
      </c>
      <c r="D15" s="19" t="s">
        <v>19</v>
      </c>
      <c r="E15" s="19" t="s">
        <v>45</v>
      </c>
      <c r="F15" s="19" t="s">
        <v>46</v>
      </c>
      <c r="G15" s="46" t="s">
        <v>22</v>
      </c>
      <c r="H15" s="47" t="s">
        <v>23</v>
      </c>
      <c r="I15" s="20">
        <v>1</v>
      </c>
      <c r="J15" s="20">
        <v>166037.49999999997</v>
      </c>
      <c r="K15" s="20">
        <f>I15*J15</f>
        <v>166037.49999999997</v>
      </c>
      <c r="L15" s="20"/>
      <c r="M15" s="22"/>
      <c r="N15" s="20"/>
      <c r="O15" s="46" t="s">
        <v>27</v>
      </c>
      <c r="P15" s="21"/>
      <c r="Q15" s="25"/>
    </row>
    <row r="16" spans="2:17" ht="26.25" customHeight="1" x14ac:dyDescent="0.2">
      <c r="B16" s="18" t="s">
        <v>18</v>
      </c>
      <c r="C16" s="19" t="s">
        <v>19</v>
      </c>
      <c r="D16" s="19" t="s">
        <v>19</v>
      </c>
      <c r="E16" s="19" t="s">
        <v>47</v>
      </c>
      <c r="F16" s="19" t="s">
        <v>48</v>
      </c>
      <c r="G16" s="46" t="s">
        <v>22</v>
      </c>
      <c r="H16" s="47" t="s">
        <v>23</v>
      </c>
      <c r="I16" s="20">
        <v>1</v>
      </c>
      <c r="J16" s="20">
        <v>166037.49999999997</v>
      </c>
      <c r="K16" s="20">
        <f>I16*J16</f>
        <v>166037.49999999997</v>
      </c>
      <c r="L16" s="20"/>
      <c r="M16" s="22"/>
      <c r="N16" s="20"/>
      <c r="O16" s="46" t="s">
        <v>27</v>
      </c>
      <c r="P16" s="21"/>
      <c r="Q16" s="25"/>
    </row>
    <row r="17" spans="2:17" ht="26.25" customHeight="1" x14ac:dyDescent="0.2">
      <c r="B17" s="18" t="s">
        <v>18</v>
      </c>
      <c r="C17" s="19" t="s">
        <v>19</v>
      </c>
      <c r="D17" s="19" t="s">
        <v>19</v>
      </c>
      <c r="E17" s="19" t="s">
        <v>49</v>
      </c>
      <c r="F17" s="19" t="s">
        <v>50</v>
      </c>
      <c r="G17" s="46" t="s">
        <v>22</v>
      </c>
      <c r="H17" s="47" t="s">
        <v>23</v>
      </c>
      <c r="I17" s="20">
        <v>1</v>
      </c>
      <c r="J17" s="20">
        <v>166037.49999999997</v>
      </c>
      <c r="K17" s="20">
        <f>I17*J17</f>
        <v>166037.49999999997</v>
      </c>
      <c r="L17" s="20"/>
      <c r="M17" s="22"/>
      <c r="N17" s="20"/>
      <c r="O17" s="46" t="s">
        <v>27</v>
      </c>
      <c r="P17" s="21"/>
      <c r="Q17" s="25"/>
    </row>
    <row r="18" spans="2:17" ht="25.5" x14ac:dyDescent="0.2">
      <c r="B18" s="18" t="s">
        <v>18</v>
      </c>
      <c r="C18" s="19" t="s">
        <v>51</v>
      </c>
      <c r="D18" s="19" t="s">
        <v>52</v>
      </c>
      <c r="E18" s="19" t="s">
        <v>53</v>
      </c>
      <c r="F18" s="26" t="s">
        <v>54</v>
      </c>
      <c r="G18" s="46" t="s">
        <v>22</v>
      </c>
      <c r="H18" s="47" t="s">
        <v>23</v>
      </c>
      <c r="I18" s="20">
        <v>11</v>
      </c>
      <c r="J18" s="20">
        <v>88333.04</v>
      </c>
      <c r="K18" s="20">
        <f t="shared" ref="K18:K27" si="1">I18*J18</f>
        <v>971663.44</v>
      </c>
      <c r="L18" s="20"/>
      <c r="M18" s="22"/>
      <c r="N18" s="20"/>
      <c r="O18" s="46" t="s">
        <v>24</v>
      </c>
      <c r="P18" s="21"/>
    </row>
    <row r="19" spans="2:17" ht="22.5" customHeight="1" x14ac:dyDescent="0.2">
      <c r="B19" s="18" t="s">
        <v>18</v>
      </c>
      <c r="C19" s="19" t="s">
        <v>51</v>
      </c>
      <c r="D19" s="19" t="s">
        <v>52</v>
      </c>
      <c r="E19" s="19" t="s">
        <v>55</v>
      </c>
      <c r="F19" s="26" t="s">
        <v>56</v>
      </c>
      <c r="G19" s="46" t="s">
        <v>22</v>
      </c>
      <c r="H19" s="47" t="s">
        <v>23</v>
      </c>
      <c r="I19" s="20">
        <v>150</v>
      </c>
      <c r="J19" s="20">
        <v>2275.89</v>
      </c>
      <c r="K19" s="20">
        <f>I19*J19</f>
        <v>341383.5</v>
      </c>
      <c r="L19" s="20"/>
      <c r="M19" s="22"/>
      <c r="N19" s="20"/>
      <c r="O19" s="46" t="s">
        <v>24</v>
      </c>
      <c r="P19" s="21"/>
    </row>
    <row r="20" spans="2:17" ht="24.75" customHeight="1" x14ac:dyDescent="0.2">
      <c r="B20" s="18" t="s">
        <v>18</v>
      </c>
      <c r="C20" s="19" t="s">
        <v>51</v>
      </c>
      <c r="D20" s="19" t="s">
        <v>52</v>
      </c>
      <c r="E20" s="19" t="s">
        <v>57</v>
      </c>
      <c r="F20" s="26" t="s">
        <v>58</v>
      </c>
      <c r="G20" s="46" t="s">
        <v>22</v>
      </c>
      <c r="H20" s="47" t="s">
        <v>23</v>
      </c>
      <c r="I20" s="20">
        <v>150</v>
      </c>
      <c r="J20" s="20">
        <v>1153.57</v>
      </c>
      <c r="K20" s="20">
        <f>I20*J20</f>
        <v>173035.5</v>
      </c>
      <c r="L20" s="20"/>
      <c r="M20" s="22"/>
      <c r="N20" s="20"/>
      <c r="O20" s="46" t="s">
        <v>24</v>
      </c>
      <c r="P20" s="21"/>
    </row>
    <row r="21" spans="2:17" ht="24.75" customHeight="1" x14ac:dyDescent="0.2">
      <c r="B21" s="18" t="s">
        <v>18</v>
      </c>
      <c r="C21" s="19" t="s">
        <v>51</v>
      </c>
      <c r="D21" s="19" t="s">
        <v>52</v>
      </c>
      <c r="E21" s="19" t="s">
        <v>59</v>
      </c>
      <c r="F21" s="26" t="s">
        <v>60</v>
      </c>
      <c r="G21" s="46" t="s">
        <v>22</v>
      </c>
      <c r="H21" s="47" t="s">
        <v>23</v>
      </c>
      <c r="I21" s="20">
        <v>150</v>
      </c>
      <c r="J21" s="20">
        <v>1566.96</v>
      </c>
      <c r="K21" s="20">
        <f>I21*J21</f>
        <v>235044</v>
      </c>
      <c r="L21" s="20"/>
      <c r="M21" s="22"/>
      <c r="N21" s="20"/>
      <c r="O21" s="46" t="s">
        <v>24</v>
      </c>
      <c r="P21" s="21"/>
    </row>
    <row r="22" spans="2:17" ht="24" customHeight="1" x14ac:dyDescent="0.2">
      <c r="B22" s="18" t="s">
        <v>18</v>
      </c>
      <c r="C22" s="19" t="s">
        <v>61</v>
      </c>
      <c r="D22" s="19" t="s">
        <v>61</v>
      </c>
      <c r="E22" s="19" t="s">
        <v>62</v>
      </c>
      <c r="F22" s="19" t="s">
        <v>63</v>
      </c>
      <c r="G22" s="46" t="s">
        <v>22</v>
      </c>
      <c r="H22" s="47" t="s">
        <v>64</v>
      </c>
      <c r="I22" s="20">
        <v>305</v>
      </c>
      <c r="J22" s="20">
        <v>220</v>
      </c>
      <c r="K22" s="20">
        <f t="shared" si="1"/>
        <v>67100</v>
      </c>
      <c r="L22" s="20"/>
      <c r="M22" s="20"/>
      <c r="N22" s="20"/>
      <c r="O22" s="46" t="s">
        <v>24</v>
      </c>
      <c r="P22" s="21"/>
    </row>
    <row r="23" spans="2:17" ht="24" customHeight="1" x14ac:dyDescent="0.2">
      <c r="B23" s="18" t="s">
        <v>18</v>
      </c>
      <c r="C23" s="19" t="s">
        <v>65</v>
      </c>
      <c r="D23" s="19" t="s">
        <v>65</v>
      </c>
      <c r="E23" s="19" t="s">
        <v>66</v>
      </c>
      <c r="F23" s="19" t="s">
        <v>67</v>
      </c>
      <c r="G23" s="46" t="s">
        <v>22</v>
      </c>
      <c r="H23" s="47" t="s">
        <v>23</v>
      </c>
      <c r="I23" s="20">
        <v>5</v>
      </c>
      <c r="J23" s="20">
        <v>7000</v>
      </c>
      <c r="K23" s="20">
        <f t="shared" si="1"/>
        <v>35000</v>
      </c>
      <c r="L23" s="20"/>
      <c r="M23" s="20"/>
      <c r="N23" s="20"/>
      <c r="O23" s="46" t="s">
        <v>68</v>
      </c>
      <c r="P23" s="27"/>
    </row>
    <row r="24" spans="2:17" ht="24" customHeight="1" x14ac:dyDescent="0.2">
      <c r="B24" s="18" t="s">
        <v>18</v>
      </c>
      <c r="C24" s="19" t="s">
        <v>65</v>
      </c>
      <c r="D24" s="19" t="s">
        <v>65</v>
      </c>
      <c r="E24" s="19" t="s">
        <v>69</v>
      </c>
      <c r="F24" s="19" t="s">
        <v>70</v>
      </c>
      <c r="G24" s="46" t="s">
        <v>22</v>
      </c>
      <c r="H24" s="47" t="s">
        <v>23</v>
      </c>
      <c r="I24" s="20">
        <v>10</v>
      </c>
      <c r="J24" s="20">
        <v>10500</v>
      </c>
      <c r="K24" s="20">
        <f t="shared" si="1"/>
        <v>105000</v>
      </c>
      <c r="L24" s="20"/>
      <c r="M24" s="20"/>
      <c r="N24" s="20"/>
      <c r="O24" s="46" t="s">
        <v>68</v>
      </c>
      <c r="P24" s="27"/>
    </row>
    <row r="25" spans="2:17" ht="24" customHeight="1" x14ac:dyDescent="0.2">
      <c r="B25" s="18" t="s">
        <v>18</v>
      </c>
      <c r="C25" s="19" t="s">
        <v>71</v>
      </c>
      <c r="D25" s="19" t="s">
        <v>71</v>
      </c>
      <c r="E25" s="19" t="s">
        <v>72</v>
      </c>
      <c r="F25" s="19" t="s">
        <v>73</v>
      </c>
      <c r="G25" s="46" t="s">
        <v>22</v>
      </c>
      <c r="H25" s="47" t="s">
        <v>23</v>
      </c>
      <c r="I25" s="20">
        <v>400</v>
      </c>
      <c r="J25" s="20">
        <v>2200</v>
      </c>
      <c r="K25" s="20">
        <f t="shared" si="1"/>
        <v>880000</v>
      </c>
      <c r="L25" s="20"/>
      <c r="M25" s="20"/>
      <c r="N25" s="20"/>
      <c r="O25" s="46" t="s">
        <v>27</v>
      </c>
      <c r="P25" s="27"/>
    </row>
    <row r="26" spans="2:17" ht="28.5" customHeight="1" x14ac:dyDescent="0.2">
      <c r="B26" s="18" t="s">
        <v>18</v>
      </c>
      <c r="C26" s="19" t="s">
        <v>74</v>
      </c>
      <c r="D26" s="19" t="s">
        <v>74</v>
      </c>
      <c r="E26" s="19" t="s">
        <v>75</v>
      </c>
      <c r="F26" s="19" t="s">
        <v>76</v>
      </c>
      <c r="G26" s="46" t="s">
        <v>22</v>
      </c>
      <c r="H26" s="47" t="s">
        <v>77</v>
      </c>
      <c r="I26" s="20">
        <v>500</v>
      </c>
      <c r="J26" s="20">
        <v>482.14</v>
      </c>
      <c r="K26" s="20">
        <f t="shared" si="1"/>
        <v>241070</v>
      </c>
      <c r="L26" s="20"/>
      <c r="M26" s="20"/>
      <c r="N26" s="20"/>
      <c r="O26" s="46" t="s">
        <v>68</v>
      </c>
      <c r="P26" s="27"/>
    </row>
    <row r="27" spans="2:17" ht="29.25" customHeight="1" x14ac:dyDescent="0.2">
      <c r="B27" s="18" t="s">
        <v>18</v>
      </c>
      <c r="C27" s="19" t="s">
        <v>74</v>
      </c>
      <c r="D27" s="19" t="s">
        <v>74</v>
      </c>
      <c r="E27" s="19" t="s">
        <v>78</v>
      </c>
      <c r="F27" s="19" t="s">
        <v>79</v>
      </c>
      <c r="G27" s="46" t="s">
        <v>22</v>
      </c>
      <c r="H27" s="47" t="s">
        <v>77</v>
      </c>
      <c r="I27" s="20">
        <v>400</v>
      </c>
      <c r="J27" s="20">
        <v>388.39</v>
      </c>
      <c r="K27" s="20">
        <f t="shared" si="1"/>
        <v>155356</v>
      </c>
      <c r="L27" s="20"/>
      <c r="M27" s="20"/>
      <c r="N27" s="20"/>
      <c r="O27" s="46" t="s">
        <v>68</v>
      </c>
      <c r="P27" s="27"/>
    </row>
    <row r="28" spans="2:17" ht="36" customHeight="1" x14ac:dyDescent="0.2">
      <c r="B28" s="18" t="s">
        <v>18</v>
      </c>
      <c r="C28" s="19" t="s">
        <v>80</v>
      </c>
      <c r="D28" s="19" t="s">
        <v>81</v>
      </c>
      <c r="E28" s="19" t="s">
        <v>82</v>
      </c>
      <c r="F28" s="19" t="s">
        <v>83</v>
      </c>
      <c r="G28" s="46" t="s">
        <v>22</v>
      </c>
      <c r="H28" s="47" t="s">
        <v>84</v>
      </c>
      <c r="I28" s="20">
        <v>7</v>
      </c>
      <c r="J28" s="20">
        <v>3500</v>
      </c>
      <c r="K28" s="20">
        <f>I28*J28</f>
        <v>24500</v>
      </c>
      <c r="L28" s="20"/>
      <c r="M28" s="22"/>
      <c r="N28" s="20"/>
      <c r="O28" s="46" t="s">
        <v>68</v>
      </c>
      <c r="P28" s="27"/>
    </row>
    <row r="29" spans="2:17" ht="30" customHeight="1" x14ac:dyDescent="0.2">
      <c r="B29" s="18" t="s">
        <v>18</v>
      </c>
      <c r="C29" s="19" t="s">
        <v>80</v>
      </c>
      <c r="D29" s="19" t="s">
        <v>81</v>
      </c>
      <c r="E29" s="19" t="s">
        <v>85</v>
      </c>
      <c r="F29" s="19" t="s">
        <v>86</v>
      </c>
      <c r="G29" s="46" t="s">
        <v>22</v>
      </c>
      <c r="H29" s="47" t="s">
        <v>84</v>
      </c>
      <c r="I29" s="20">
        <v>350</v>
      </c>
      <c r="J29" s="20">
        <v>1767.86</v>
      </c>
      <c r="K29" s="20">
        <f>I29*J29</f>
        <v>618751</v>
      </c>
      <c r="L29" s="20"/>
      <c r="M29" s="22"/>
      <c r="N29" s="20"/>
      <c r="O29" s="46" t="s">
        <v>68</v>
      </c>
      <c r="P29" s="27"/>
    </row>
    <row r="30" spans="2:17" ht="38.25" customHeight="1" x14ac:dyDescent="0.2">
      <c r="B30" s="18" t="s">
        <v>18</v>
      </c>
      <c r="C30" s="19" t="s">
        <v>87</v>
      </c>
      <c r="D30" s="19" t="s">
        <v>88</v>
      </c>
      <c r="E30" s="19" t="s">
        <v>89</v>
      </c>
      <c r="F30" s="19" t="s">
        <v>90</v>
      </c>
      <c r="G30" s="46" t="s">
        <v>22</v>
      </c>
      <c r="H30" s="47" t="s">
        <v>84</v>
      </c>
      <c r="I30" s="20">
        <v>4</v>
      </c>
      <c r="J30" s="20">
        <v>1727.68</v>
      </c>
      <c r="K30" s="20">
        <f t="shared" ref="K30:K93" si="2">I30*J30</f>
        <v>6910.72</v>
      </c>
      <c r="L30" s="20"/>
      <c r="M30" s="22"/>
      <c r="N30" s="20"/>
      <c r="O30" s="46" t="s">
        <v>68</v>
      </c>
      <c r="P30" s="27"/>
    </row>
    <row r="31" spans="2:17" ht="35.25" customHeight="1" x14ac:dyDescent="0.2">
      <c r="B31" s="18" t="s">
        <v>18</v>
      </c>
      <c r="C31" s="19" t="s">
        <v>87</v>
      </c>
      <c r="D31" s="19" t="s">
        <v>88</v>
      </c>
      <c r="E31" s="19" t="s">
        <v>91</v>
      </c>
      <c r="F31" s="19" t="s">
        <v>92</v>
      </c>
      <c r="G31" s="46" t="s">
        <v>22</v>
      </c>
      <c r="H31" s="47" t="s">
        <v>84</v>
      </c>
      <c r="I31" s="20">
        <v>4</v>
      </c>
      <c r="J31" s="20">
        <v>1848.21</v>
      </c>
      <c r="K31" s="20">
        <f t="shared" si="2"/>
        <v>7392.84</v>
      </c>
      <c r="L31" s="20"/>
      <c r="M31" s="22"/>
      <c r="N31" s="20"/>
      <c r="O31" s="46" t="s">
        <v>68</v>
      </c>
      <c r="P31" s="27"/>
    </row>
    <row r="32" spans="2:17" ht="35.25" customHeight="1" x14ac:dyDescent="0.2">
      <c r="B32" s="18" t="s">
        <v>18</v>
      </c>
      <c r="C32" s="19" t="s">
        <v>80</v>
      </c>
      <c r="D32" s="19" t="s">
        <v>81</v>
      </c>
      <c r="E32" s="28" t="s">
        <v>93</v>
      </c>
      <c r="F32" s="19" t="s">
        <v>94</v>
      </c>
      <c r="G32" s="46" t="s">
        <v>22</v>
      </c>
      <c r="H32" s="47" t="s">
        <v>84</v>
      </c>
      <c r="I32" s="20">
        <v>3</v>
      </c>
      <c r="J32" s="20">
        <v>2770</v>
      </c>
      <c r="K32" s="20">
        <f>I32*J32</f>
        <v>8310</v>
      </c>
      <c r="L32" s="20"/>
      <c r="M32" s="22"/>
      <c r="N32" s="20"/>
      <c r="O32" s="46" t="s">
        <v>68</v>
      </c>
      <c r="P32" s="27"/>
    </row>
    <row r="33" spans="2:16" ht="32.25" customHeight="1" x14ac:dyDescent="0.2">
      <c r="B33" s="18" t="s">
        <v>18</v>
      </c>
      <c r="C33" s="19" t="s">
        <v>95</v>
      </c>
      <c r="D33" s="19" t="s">
        <v>95</v>
      </c>
      <c r="E33" s="19" t="s">
        <v>96</v>
      </c>
      <c r="F33" s="19" t="s">
        <v>97</v>
      </c>
      <c r="G33" s="46" t="s">
        <v>22</v>
      </c>
      <c r="H33" s="47" t="s">
        <v>23</v>
      </c>
      <c r="I33" s="20">
        <v>2000</v>
      </c>
      <c r="J33" s="20">
        <v>66.97</v>
      </c>
      <c r="K33" s="20">
        <f t="shared" si="2"/>
        <v>133940</v>
      </c>
      <c r="L33" s="20"/>
      <c r="M33" s="22"/>
      <c r="N33" s="20"/>
      <c r="O33" s="46" t="s">
        <v>68</v>
      </c>
      <c r="P33" s="27"/>
    </row>
    <row r="34" spans="2:16" ht="36" customHeight="1" x14ac:dyDescent="0.2">
      <c r="B34" s="18" t="s">
        <v>18</v>
      </c>
      <c r="C34" s="19" t="s">
        <v>95</v>
      </c>
      <c r="D34" s="19" t="s">
        <v>95</v>
      </c>
      <c r="E34" s="19" t="s">
        <v>98</v>
      </c>
      <c r="F34" s="19" t="s">
        <v>99</v>
      </c>
      <c r="G34" s="46" t="s">
        <v>22</v>
      </c>
      <c r="H34" s="47" t="s">
        <v>23</v>
      </c>
      <c r="I34" s="20">
        <v>500</v>
      </c>
      <c r="J34" s="20">
        <v>33.93</v>
      </c>
      <c r="K34" s="20">
        <f t="shared" si="2"/>
        <v>16965</v>
      </c>
      <c r="L34" s="20"/>
      <c r="M34" s="22"/>
      <c r="N34" s="20"/>
      <c r="O34" s="46" t="s">
        <v>68</v>
      </c>
      <c r="P34" s="27"/>
    </row>
    <row r="35" spans="2:16" ht="39" customHeight="1" x14ac:dyDescent="0.2">
      <c r="B35" s="18" t="s">
        <v>18</v>
      </c>
      <c r="C35" s="19" t="s">
        <v>95</v>
      </c>
      <c r="D35" s="19" t="s">
        <v>95</v>
      </c>
      <c r="E35" s="19" t="s">
        <v>100</v>
      </c>
      <c r="F35" s="19" t="s">
        <v>101</v>
      </c>
      <c r="G35" s="46" t="s">
        <v>22</v>
      </c>
      <c r="H35" s="47" t="s">
        <v>23</v>
      </c>
      <c r="I35" s="20">
        <v>300</v>
      </c>
      <c r="J35" s="20">
        <v>66.959999999999994</v>
      </c>
      <c r="K35" s="20">
        <f t="shared" si="2"/>
        <v>20087.999999999996</v>
      </c>
      <c r="L35" s="20"/>
      <c r="M35" s="22"/>
      <c r="N35" s="20"/>
      <c r="O35" s="46" t="s">
        <v>68</v>
      </c>
      <c r="P35" s="27"/>
    </row>
    <row r="36" spans="2:16" ht="28.5" customHeight="1" x14ac:dyDescent="0.2">
      <c r="B36" s="18" t="s">
        <v>18</v>
      </c>
      <c r="C36" s="19" t="s">
        <v>102</v>
      </c>
      <c r="D36" s="19" t="s">
        <v>102</v>
      </c>
      <c r="E36" s="19" t="s">
        <v>102</v>
      </c>
      <c r="F36" s="19" t="s">
        <v>102</v>
      </c>
      <c r="G36" s="46" t="s">
        <v>22</v>
      </c>
      <c r="H36" s="47" t="s">
        <v>23</v>
      </c>
      <c r="I36" s="20">
        <v>15</v>
      </c>
      <c r="J36" s="20">
        <v>4500</v>
      </c>
      <c r="K36" s="20">
        <f t="shared" si="2"/>
        <v>67500</v>
      </c>
      <c r="L36" s="20"/>
      <c r="M36" s="22"/>
      <c r="N36" s="20"/>
      <c r="O36" s="46" t="s">
        <v>68</v>
      </c>
      <c r="P36" s="27"/>
    </row>
    <row r="37" spans="2:16" ht="33.75" customHeight="1" x14ac:dyDescent="0.2">
      <c r="B37" s="18" t="s">
        <v>18</v>
      </c>
      <c r="C37" s="19" t="s">
        <v>103</v>
      </c>
      <c r="D37" s="19" t="s">
        <v>104</v>
      </c>
      <c r="E37" s="19" t="s">
        <v>103</v>
      </c>
      <c r="F37" s="19" t="s">
        <v>105</v>
      </c>
      <c r="G37" s="46" t="s">
        <v>22</v>
      </c>
      <c r="H37" s="47" t="s">
        <v>23</v>
      </c>
      <c r="I37" s="20">
        <v>10</v>
      </c>
      <c r="J37" s="20">
        <v>2946.43</v>
      </c>
      <c r="K37" s="20">
        <f t="shared" si="2"/>
        <v>29464.3</v>
      </c>
      <c r="L37" s="20"/>
      <c r="M37" s="22"/>
      <c r="N37" s="20"/>
      <c r="O37" s="46" t="s">
        <v>68</v>
      </c>
      <c r="P37" s="27"/>
    </row>
    <row r="38" spans="2:16" ht="33.75" customHeight="1" x14ac:dyDescent="0.2">
      <c r="B38" s="18" t="s">
        <v>18</v>
      </c>
      <c r="C38" s="19" t="s">
        <v>106</v>
      </c>
      <c r="D38" s="19" t="s">
        <v>107</v>
      </c>
      <c r="E38" s="19" t="s">
        <v>108</v>
      </c>
      <c r="F38" s="19" t="s">
        <v>109</v>
      </c>
      <c r="G38" s="46" t="s">
        <v>22</v>
      </c>
      <c r="H38" s="47" t="s">
        <v>23</v>
      </c>
      <c r="I38" s="20">
        <v>30</v>
      </c>
      <c r="J38" s="20">
        <v>144.63999999999999</v>
      </c>
      <c r="K38" s="20">
        <f t="shared" si="2"/>
        <v>4339.2</v>
      </c>
      <c r="L38" s="20"/>
      <c r="M38" s="22"/>
      <c r="N38" s="20"/>
      <c r="O38" s="46" t="s">
        <v>68</v>
      </c>
      <c r="P38" s="27"/>
    </row>
    <row r="39" spans="2:16" ht="31.5" customHeight="1" x14ac:dyDescent="0.2">
      <c r="B39" s="18" t="s">
        <v>18</v>
      </c>
      <c r="C39" s="19" t="s">
        <v>110</v>
      </c>
      <c r="D39" s="19" t="s">
        <v>111</v>
      </c>
      <c r="E39" s="19" t="s">
        <v>110</v>
      </c>
      <c r="F39" s="19" t="s">
        <v>111</v>
      </c>
      <c r="G39" s="46" t="s">
        <v>22</v>
      </c>
      <c r="H39" s="47" t="s">
        <v>23</v>
      </c>
      <c r="I39" s="20">
        <v>10</v>
      </c>
      <c r="J39" s="20">
        <v>600</v>
      </c>
      <c r="K39" s="20">
        <f t="shared" si="2"/>
        <v>6000</v>
      </c>
      <c r="L39" s="20"/>
      <c r="M39" s="22"/>
      <c r="N39" s="20"/>
      <c r="O39" s="46" t="s">
        <v>68</v>
      </c>
      <c r="P39" s="27"/>
    </row>
    <row r="40" spans="2:16" ht="33" customHeight="1" x14ac:dyDescent="0.2">
      <c r="B40" s="18" t="s">
        <v>18</v>
      </c>
      <c r="C40" s="19" t="s">
        <v>112</v>
      </c>
      <c r="D40" s="19" t="s">
        <v>112</v>
      </c>
      <c r="E40" s="19" t="s">
        <v>113</v>
      </c>
      <c r="F40" s="19" t="s">
        <v>113</v>
      </c>
      <c r="G40" s="46" t="s">
        <v>22</v>
      </c>
      <c r="H40" s="47" t="s">
        <v>23</v>
      </c>
      <c r="I40" s="20">
        <v>10</v>
      </c>
      <c r="J40" s="20">
        <v>800</v>
      </c>
      <c r="K40" s="20">
        <f t="shared" si="2"/>
        <v>8000</v>
      </c>
      <c r="L40" s="20"/>
      <c r="M40" s="22"/>
      <c r="N40" s="20"/>
      <c r="O40" s="46" t="s">
        <v>68</v>
      </c>
      <c r="P40" s="27"/>
    </row>
    <row r="41" spans="2:16" ht="34.5" customHeight="1" x14ac:dyDescent="0.2">
      <c r="B41" s="18" t="s">
        <v>18</v>
      </c>
      <c r="C41" s="19" t="s">
        <v>114</v>
      </c>
      <c r="D41" s="19" t="s">
        <v>114</v>
      </c>
      <c r="E41" s="19" t="s">
        <v>114</v>
      </c>
      <c r="F41" s="19" t="s">
        <v>114</v>
      </c>
      <c r="G41" s="46" t="s">
        <v>22</v>
      </c>
      <c r="H41" s="47" t="s">
        <v>23</v>
      </c>
      <c r="I41" s="20">
        <v>25</v>
      </c>
      <c r="J41" s="20">
        <v>300</v>
      </c>
      <c r="K41" s="20">
        <f t="shared" si="2"/>
        <v>7500</v>
      </c>
      <c r="L41" s="20"/>
      <c r="M41" s="22"/>
      <c r="N41" s="20"/>
      <c r="O41" s="46" t="s">
        <v>68</v>
      </c>
      <c r="P41" s="27"/>
    </row>
    <row r="42" spans="2:16" ht="35.25" customHeight="1" x14ac:dyDescent="0.2">
      <c r="B42" s="18" t="s">
        <v>18</v>
      </c>
      <c r="C42" s="19" t="s">
        <v>115</v>
      </c>
      <c r="D42" s="19" t="s">
        <v>116</v>
      </c>
      <c r="E42" s="19" t="s">
        <v>117</v>
      </c>
      <c r="F42" s="19" t="s">
        <v>118</v>
      </c>
      <c r="G42" s="46" t="s">
        <v>22</v>
      </c>
      <c r="H42" s="47" t="s">
        <v>23</v>
      </c>
      <c r="I42" s="20">
        <v>3</v>
      </c>
      <c r="J42" s="20">
        <v>2535.71</v>
      </c>
      <c r="K42" s="20">
        <f>I42*J42</f>
        <v>7607.13</v>
      </c>
      <c r="L42" s="20"/>
      <c r="M42" s="22"/>
      <c r="N42" s="20"/>
      <c r="O42" s="46" t="s">
        <v>68</v>
      </c>
      <c r="P42" s="27"/>
    </row>
    <row r="43" spans="2:16" ht="28.5" customHeight="1" x14ac:dyDescent="0.2">
      <c r="B43" s="18" t="s">
        <v>18</v>
      </c>
      <c r="C43" s="19" t="s">
        <v>115</v>
      </c>
      <c r="D43" s="19" t="s">
        <v>116</v>
      </c>
      <c r="E43" s="19" t="s">
        <v>119</v>
      </c>
      <c r="F43" s="19" t="s">
        <v>120</v>
      </c>
      <c r="G43" s="46" t="s">
        <v>22</v>
      </c>
      <c r="H43" s="47" t="s">
        <v>23</v>
      </c>
      <c r="I43" s="20">
        <v>3</v>
      </c>
      <c r="J43" s="20">
        <v>8000</v>
      </c>
      <c r="K43" s="20">
        <f t="shared" ref="K43:K45" si="3">I43*J43</f>
        <v>24000</v>
      </c>
      <c r="L43" s="20"/>
      <c r="M43" s="22"/>
      <c r="N43" s="20"/>
      <c r="O43" s="46" t="s">
        <v>68</v>
      </c>
      <c r="P43" s="27"/>
    </row>
    <row r="44" spans="2:16" ht="35.25" customHeight="1" x14ac:dyDescent="0.2">
      <c r="B44" s="18" t="s">
        <v>18</v>
      </c>
      <c r="C44" s="19" t="s">
        <v>112</v>
      </c>
      <c r="D44" s="19" t="s">
        <v>112</v>
      </c>
      <c r="E44" s="19" t="s">
        <v>121</v>
      </c>
      <c r="F44" s="19" t="s">
        <v>122</v>
      </c>
      <c r="G44" s="46" t="s">
        <v>22</v>
      </c>
      <c r="H44" s="47" t="s">
        <v>23</v>
      </c>
      <c r="I44" s="20">
        <v>5</v>
      </c>
      <c r="J44" s="20">
        <v>6187.5</v>
      </c>
      <c r="K44" s="20">
        <f t="shared" si="3"/>
        <v>30937.5</v>
      </c>
      <c r="L44" s="20"/>
      <c r="M44" s="22"/>
      <c r="N44" s="20"/>
      <c r="O44" s="46" t="s">
        <v>68</v>
      </c>
      <c r="P44" s="27"/>
    </row>
    <row r="45" spans="2:16" ht="24" customHeight="1" x14ac:dyDescent="0.2">
      <c r="B45" s="18" t="s">
        <v>18</v>
      </c>
      <c r="C45" s="19" t="s">
        <v>123</v>
      </c>
      <c r="D45" s="19" t="s">
        <v>124</v>
      </c>
      <c r="E45" s="19" t="s">
        <v>125</v>
      </c>
      <c r="F45" s="19" t="s">
        <v>126</v>
      </c>
      <c r="G45" s="46" t="s">
        <v>22</v>
      </c>
      <c r="H45" s="47" t="s">
        <v>23</v>
      </c>
      <c r="I45" s="20">
        <v>16</v>
      </c>
      <c r="J45" s="20">
        <v>106.25</v>
      </c>
      <c r="K45" s="20">
        <f t="shared" si="3"/>
        <v>1700</v>
      </c>
      <c r="L45" s="20"/>
      <c r="M45" s="22"/>
      <c r="N45" s="20"/>
      <c r="O45" s="46" t="s">
        <v>68</v>
      </c>
      <c r="P45" s="27"/>
    </row>
    <row r="46" spans="2:16" ht="30" customHeight="1" x14ac:dyDescent="0.2">
      <c r="B46" s="18" t="s">
        <v>18</v>
      </c>
      <c r="C46" s="19" t="s">
        <v>123</v>
      </c>
      <c r="D46" s="19" t="s">
        <v>124</v>
      </c>
      <c r="E46" s="19" t="s">
        <v>127</v>
      </c>
      <c r="F46" s="19" t="s">
        <v>128</v>
      </c>
      <c r="G46" s="46" t="s">
        <v>22</v>
      </c>
      <c r="H46" s="47" t="s">
        <v>23</v>
      </c>
      <c r="I46" s="20">
        <v>100</v>
      </c>
      <c r="J46" s="20">
        <v>40.18</v>
      </c>
      <c r="K46" s="20">
        <f t="shared" si="2"/>
        <v>4018</v>
      </c>
      <c r="L46" s="20"/>
      <c r="M46" s="22"/>
      <c r="N46" s="20"/>
      <c r="O46" s="46" t="s">
        <v>68</v>
      </c>
      <c r="P46" s="27"/>
    </row>
    <row r="47" spans="2:16" ht="30.75" customHeight="1" x14ac:dyDescent="0.2">
      <c r="B47" s="18" t="s">
        <v>18</v>
      </c>
      <c r="C47" s="19" t="s">
        <v>129</v>
      </c>
      <c r="D47" s="19" t="s">
        <v>129</v>
      </c>
      <c r="E47" s="19" t="s">
        <v>130</v>
      </c>
      <c r="F47" s="19" t="s">
        <v>131</v>
      </c>
      <c r="G47" s="46" t="s">
        <v>22</v>
      </c>
      <c r="H47" s="47" t="s">
        <v>23</v>
      </c>
      <c r="I47" s="20">
        <v>40</v>
      </c>
      <c r="J47" s="20">
        <v>133.93</v>
      </c>
      <c r="K47" s="20">
        <f t="shared" si="2"/>
        <v>5357.2000000000007</v>
      </c>
      <c r="L47" s="20"/>
      <c r="M47" s="22"/>
      <c r="N47" s="20"/>
      <c r="O47" s="46" t="s">
        <v>68</v>
      </c>
      <c r="P47" s="27"/>
    </row>
    <row r="48" spans="2:16" ht="30" customHeight="1" x14ac:dyDescent="0.2">
      <c r="B48" s="18" t="s">
        <v>18</v>
      </c>
      <c r="C48" s="19" t="s">
        <v>129</v>
      </c>
      <c r="D48" s="19" t="s">
        <v>129</v>
      </c>
      <c r="E48" s="19" t="s">
        <v>132</v>
      </c>
      <c r="F48" s="19" t="s">
        <v>133</v>
      </c>
      <c r="G48" s="46" t="s">
        <v>22</v>
      </c>
      <c r="H48" s="47" t="s">
        <v>23</v>
      </c>
      <c r="I48" s="20">
        <v>5</v>
      </c>
      <c r="J48" s="20">
        <v>147.32</v>
      </c>
      <c r="K48" s="20">
        <f t="shared" si="2"/>
        <v>736.59999999999991</v>
      </c>
      <c r="L48" s="20"/>
      <c r="M48" s="22"/>
      <c r="N48" s="20"/>
      <c r="O48" s="46" t="s">
        <v>68</v>
      </c>
      <c r="P48" s="27"/>
    </row>
    <row r="49" spans="2:16" ht="32.25" customHeight="1" x14ac:dyDescent="0.2">
      <c r="B49" s="18" t="s">
        <v>18</v>
      </c>
      <c r="C49" s="19" t="s">
        <v>129</v>
      </c>
      <c r="D49" s="19" t="s">
        <v>129</v>
      </c>
      <c r="E49" s="19" t="s">
        <v>134</v>
      </c>
      <c r="F49" s="19" t="s">
        <v>135</v>
      </c>
      <c r="G49" s="46" t="s">
        <v>22</v>
      </c>
      <c r="H49" s="47" t="s">
        <v>23</v>
      </c>
      <c r="I49" s="20">
        <v>5</v>
      </c>
      <c r="J49" s="20">
        <v>300</v>
      </c>
      <c r="K49" s="20">
        <f t="shared" si="2"/>
        <v>1500</v>
      </c>
      <c r="L49" s="20"/>
      <c r="M49" s="22"/>
      <c r="N49" s="20"/>
      <c r="O49" s="46" t="s">
        <v>68</v>
      </c>
      <c r="P49" s="27"/>
    </row>
    <row r="50" spans="2:16" ht="28.5" customHeight="1" x14ac:dyDescent="0.2">
      <c r="B50" s="18" t="s">
        <v>18</v>
      </c>
      <c r="C50" s="19" t="s">
        <v>129</v>
      </c>
      <c r="D50" s="19" t="s">
        <v>129</v>
      </c>
      <c r="E50" s="19" t="s">
        <v>136</v>
      </c>
      <c r="F50" s="19" t="s">
        <v>137</v>
      </c>
      <c r="G50" s="46" t="s">
        <v>22</v>
      </c>
      <c r="H50" s="47" t="s">
        <v>23</v>
      </c>
      <c r="I50" s="20">
        <v>40</v>
      </c>
      <c r="J50" s="20">
        <v>254.46</v>
      </c>
      <c r="K50" s="20">
        <f t="shared" si="2"/>
        <v>10178.4</v>
      </c>
      <c r="L50" s="20"/>
      <c r="M50" s="22"/>
      <c r="N50" s="20"/>
      <c r="O50" s="46" t="s">
        <v>68</v>
      </c>
      <c r="P50" s="27"/>
    </row>
    <row r="51" spans="2:16" ht="27" customHeight="1" x14ac:dyDescent="0.2">
      <c r="B51" s="18" t="s">
        <v>18</v>
      </c>
      <c r="C51" s="19" t="s">
        <v>138</v>
      </c>
      <c r="D51" s="19" t="s">
        <v>139</v>
      </c>
      <c r="E51" s="19" t="s">
        <v>140</v>
      </c>
      <c r="F51" s="19" t="s">
        <v>141</v>
      </c>
      <c r="G51" s="46" t="s">
        <v>22</v>
      </c>
      <c r="H51" s="47" t="s">
        <v>23</v>
      </c>
      <c r="I51" s="20">
        <v>250</v>
      </c>
      <c r="J51" s="20">
        <v>106.25</v>
      </c>
      <c r="K51" s="20">
        <f t="shared" si="2"/>
        <v>26562.5</v>
      </c>
      <c r="L51" s="20"/>
      <c r="M51" s="22"/>
      <c r="N51" s="20"/>
      <c r="O51" s="46" t="s">
        <v>68</v>
      </c>
      <c r="P51" s="27"/>
    </row>
    <row r="52" spans="2:16" ht="27" customHeight="1" x14ac:dyDescent="0.2">
      <c r="B52" s="18" t="s">
        <v>18</v>
      </c>
      <c r="C52" s="19" t="s">
        <v>142</v>
      </c>
      <c r="D52" s="19" t="s">
        <v>142</v>
      </c>
      <c r="E52" s="19" t="s">
        <v>143</v>
      </c>
      <c r="F52" s="19" t="s">
        <v>144</v>
      </c>
      <c r="G52" s="46" t="s">
        <v>145</v>
      </c>
      <c r="H52" s="47" t="s">
        <v>23</v>
      </c>
      <c r="I52" s="20">
        <v>10</v>
      </c>
      <c r="J52" s="20">
        <v>234.82</v>
      </c>
      <c r="K52" s="20">
        <f t="shared" si="2"/>
        <v>2348.1999999999998</v>
      </c>
      <c r="L52" s="20"/>
      <c r="M52" s="22"/>
      <c r="N52" s="20"/>
      <c r="O52" s="46" t="s">
        <v>68</v>
      </c>
      <c r="P52" s="27"/>
    </row>
    <row r="53" spans="2:16" ht="27" customHeight="1" x14ac:dyDescent="0.2">
      <c r="B53" s="18" t="s">
        <v>18</v>
      </c>
      <c r="C53" s="19" t="s">
        <v>142</v>
      </c>
      <c r="D53" s="19" t="s">
        <v>142</v>
      </c>
      <c r="E53" s="19" t="s">
        <v>146</v>
      </c>
      <c r="F53" s="19" t="s">
        <v>147</v>
      </c>
      <c r="G53" s="46" t="s">
        <v>145</v>
      </c>
      <c r="H53" s="47" t="s">
        <v>23</v>
      </c>
      <c r="I53" s="20">
        <v>10</v>
      </c>
      <c r="J53" s="20">
        <v>102.68</v>
      </c>
      <c r="K53" s="20">
        <f t="shared" si="2"/>
        <v>1026.8000000000002</v>
      </c>
      <c r="L53" s="20"/>
      <c r="M53" s="22"/>
      <c r="N53" s="20"/>
      <c r="O53" s="46" t="s">
        <v>68</v>
      </c>
      <c r="P53" s="27"/>
    </row>
    <row r="54" spans="2:16" ht="27.75" customHeight="1" x14ac:dyDescent="0.2">
      <c r="B54" s="18" t="s">
        <v>18</v>
      </c>
      <c r="C54" s="19" t="s">
        <v>142</v>
      </c>
      <c r="D54" s="19" t="s">
        <v>142</v>
      </c>
      <c r="E54" s="19" t="s">
        <v>148</v>
      </c>
      <c r="F54" s="19" t="s">
        <v>149</v>
      </c>
      <c r="G54" s="46" t="s">
        <v>145</v>
      </c>
      <c r="H54" s="47" t="s">
        <v>23</v>
      </c>
      <c r="I54" s="20">
        <v>20</v>
      </c>
      <c r="J54" s="20">
        <v>446.43</v>
      </c>
      <c r="K54" s="20">
        <f t="shared" si="2"/>
        <v>8928.6</v>
      </c>
      <c r="L54" s="20"/>
      <c r="M54" s="22"/>
      <c r="N54" s="20"/>
      <c r="O54" s="46" t="s">
        <v>68</v>
      </c>
      <c r="P54" s="27"/>
    </row>
    <row r="55" spans="2:16" ht="27.75" customHeight="1" x14ac:dyDescent="0.2">
      <c r="B55" s="18" t="s">
        <v>18</v>
      </c>
      <c r="C55" s="19" t="s">
        <v>142</v>
      </c>
      <c r="D55" s="19" t="s">
        <v>142</v>
      </c>
      <c r="E55" s="19" t="s">
        <v>150</v>
      </c>
      <c r="F55" s="19" t="s">
        <v>151</v>
      </c>
      <c r="G55" s="46" t="s">
        <v>145</v>
      </c>
      <c r="H55" s="47" t="s">
        <v>23</v>
      </c>
      <c r="I55" s="20">
        <v>10</v>
      </c>
      <c r="J55" s="20">
        <v>300</v>
      </c>
      <c r="K55" s="20">
        <f t="shared" si="2"/>
        <v>3000</v>
      </c>
      <c r="L55" s="20"/>
      <c r="M55" s="22"/>
      <c r="N55" s="20"/>
      <c r="O55" s="46" t="s">
        <v>68</v>
      </c>
      <c r="P55" s="27"/>
    </row>
    <row r="56" spans="2:16" ht="26.25" customHeight="1" x14ac:dyDescent="0.2">
      <c r="B56" s="18" t="s">
        <v>18</v>
      </c>
      <c r="C56" s="19" t="s">
        <v>142</v>
      </c>
      <c r="D56" s="19" t="s">
        <v>142</v>
      </c>
      <c r="E56" s="19" t="s">
        <v>152</v>
      </c>
      <c r="F56" s="19" t="s">
        <v>153</v>
      </c>
      <c r="G56" s="46" t="s">
        <v>22</v>
      </c>
      <c r="H56" s="47" t="s">
        <v>23</v>
      </c>
      <c r="I56" s="20">
        <v>90</v>
      </c>
      <c r="J56" s="20">
        <v>700</v>
      </c>
      <c r="K56" s="20">
        <f t="shared" si="2"/>
        <v>63000</v>
      </c>
      <c r="L56" s="20"/>
      <c r="M56" s="22"/>
      <c r="N56" s="20"/>
      <c r="O56" s="46" t="s">
        <v>68</v>
      </c>
      <c r="P56" s="27"/>
    </row>
    <row r="57" spans="2:16" ht="26.25" customHeight="1" x14ac:dyDescent="0.2">
      <c r="B57" s="18" t="s">
        <v>18</v>
      </c>
      <c r="C57" s="19" t="s">
        <v>142</v>
      </c>
      <c r="D57" s="19" t="s">
        <v>142</v>
      </c>
      <c r="E57" s="19" t="s">
        <v>154</v>
      </c>
      <c r="F57" s="19" t="s">
        <v>155</v>
      </c>
      <c r="G57" s="46" t="s">
        <v>22</v>
      </c>
      <c r="H57" s="47" t="s">
        <v>23</v>
      </c>
      <c r="I57" s="20">
        <v>50</v>
      </c>
      <c r="J57" s="20">
        <v>900</v>
      </c>
      <c r="K57" s="20">
        <f t="shared" si="2"/>
        <v>45000</v>
      </c>
      <c r="L57" s="20"/>
      <c r="M57" s="22"/>
      <c r="N57" s="20"/>
      <c r="O57" s="46" t="s">
        <v>68</v>
      </c>
      <c r="P57" s="27"/>
    </row>
    <row r="58" spans="2:16" ht="26.25" customHeight="1" x14ac:dyDescent="0.2">
      <c r="B58" s="18" t="s">
        <v>18</v>
      </c>
      <c r="C58" s="19" t="s">
        <v>142</v>
      </c>
      <c r="D58" s="19" t="s">
        <v>142</v>
      </c>
      <c r="E58" s="19" t="s">
        <v>156</v>
      </c>
      <c r="F58" s="19" t="s">
        <v>157</v>
      </c>
      <c r="G58" s="46" t="s">
        <v>145</v>
      </c>
      <c r="H58" s="47" t="s">
        <v>23</v>
      </c>
      <c r="I58" s="20">
        <v>30</v>
      </c>
      <c r="J58" s="20">
        <v>200</v>
      </c>
      <c r="K58" s="20">
        <f t="shared" si="2"/>
        <v>6000</v>
      </c>
      <c r="L58" s="20"/>
      <c r="M58" s="22"/>
      <c r="N58" s="20"/>
      <c r="O58" s="46" t="s">
        <v>68</v>
      </c>
      <c r="P58" s="27"/>
    </row>
    <row r="59" spans="2:16" ht="33.75" customHeight="1" x14ac:dyDescent="0.2">
      <c r="B59" s="18" t="s">
        <v>18</v>
      </c>
      <c r="C59" s="19" t="s">
        <v>142</v>
      </c>
      <c r="D59" s="19" t="s">
        <v>142</v>
      </c>
      <c r="E59" s="19" t="s">
        <v>158</v>
      </c>
      <c r="F59" s="19" t="s">
        <v>159</v>
      </c>
      <c r="G59" s="46" t="s">
        <v>145</v>
      </c>
      <c r="H59" s="47" t="s">
        <v>23</v>
      </c>
      <c r="I59" s="20">
        <v>10</v>
      </c>
      <c r="J59" s="20">
        <v>109.82</v>
      </c>
      <c r="K59" s="20">
        <f>I59*J59</f>
        <v>1098.1999999999998</v>
      </c>
      <c r="L59" s="20"/>
      <c r="M59" s="22"/>
      <c r="N59" s="20"/>
      <c r="O59" s="46" t="s">
        <v>68</v>
      </c>
      <c r="P59" s="27"/>
    </row>
    <row r="60" spans="2:16" ht="32.25" customHeight="1" x14ac:dyDescent="0.2">
      <c r="B60" s="18" t="s">
        <v>18</v>
      </c>
      <c r="C60" s="19" t="s">
        <v>142</v>
      </c>
      <c r="D60" s="19" t="s">
        <v>142</v>
      </c>
      <c r="E60" s="19" t="s">
        <v>160</v>
      </c>
      <c r="F60" s="19" t="s">
        <v>161</v>
      </c>
      <c r="G60" s="46" t="s">
        <v>145</v>
      </c>
      <c r="H60" s="47" t="s">
        <v>23</v>
      </c>
      <c r="I60" s="20">
        <v>60</v>
      </c>
      <c r="J60" s="20">
        <v>130</v>
      </c>
      <c r="K60" s="20">
        <f>I60*J60</f>
        <v>7800</v>
      </c>
      <c r="L60" s="20"/>
      <c r="M60" s="22"/>
      <c r="N60" s="20"/>
      <c r="O60" s="46" t="s">
        <v>68</v>
      </c>
      <c r="P60" s="27"/>
    </row>
    <row r="61" spans="2:16" ht="34.5" customHeight="1" x14ac:dyDescent="0.2">
      <c r="B61" s="18" t="s">
        <v>18</v>
      </c>
      <c r="C61" s="19" t="s">
        <v>142</v>
      </c>
      <c r="D61" s="19" t="s">
        <v>142</v>
      </c>
      <c r="E61" s="19" t="s">
        <v>162</v>
      </c>
      <c r="F61" s="19" t="s">
        <v>163</v>
      </c>
      <c r="G61" s="46" t="s">
        <v>145</v>
      </c>
      <c r="H61" s="47" t="s">
        <v>23</v>
      </c>
      <c r="I61" s="20">
        <v>50</v>
      </c>
      <c r="J61" s="20">
        <v>61.61</v>
      </c>
      <c r="K61" s="20">
        <f>I61*J61</f>
        <v>3080.5</v>
      </c>
      <c r="L61" s="20"/>
      <c r="M61" s="22"/>
      <c r="N61" s="20"/>
      <c r="O61" s="46" t="s">
        <v>68</v>
      </c>
      <c r="P61" s="27"/>
    </row>
    <row r="62" spans="2:16" ht="25.5" x14ac:dyDescent="0.2">
      <c r="B62" s="18" t="s">
        <v>18</v>
      </c>
      <c r="C62" s="19" t="s">
        <v>164</v>
      </c>
      <c r="D62" s="19" t="s">
        <v>165</v>
      </c>
      <c r="E62" s="19" t="s">
        <v>166</v>
      </c>
      <c r="F62" s="19" t="s">
        <v>167</v>
      </c>
      <c r="G62" s="46" t="s">
        <v>22</v>
      </c>
      <c r="H62" s="47" t="s">
        <v>77</v>
      </c>
      <c r="I62" s="20">
        <v>20</v>
      </c>
      <c r="J62" s="20">
        <v>380</v>
      </c>
      <c r="K62" s="20">
        <f t="shared" ref="K62:K88" si="4">I62*J62</f>
        <v>7600</v>
      </c>
      <c r="L62" s="20"/>
      <c r="M62" s="22"/>
      <c r="N62" s="20"/>
      <c r="O62" s="46" t="s">
        <v>68</v>
      </c>
      <c r="P62" s="27"/>
    </row>
    <row r="63" spans="2:16" ht="25.5" x14ac:dyDescent="0.2">
      <c r="B63" s="18" t="s">
        <v>18</v>
      </c>
      <c r="C63" s="19" t="s">
        <v>164</v>
      </c>
      <c r="D63" s="19" t="s">
        <v>165</v>
      </c>
      <c r="E63" s="19" t="s">
        <v>168</v>
      </c>
      <c r="F63" s="19" t="s">
        <v>169</v>
      </c>
      <c r="G63" s="46" t="s">
        <v>22</v>
      </c>
      <c r="H63" s="47" t="s">
        <v>77</v>
      </c>
      <c r="I63" s="20">
        <v>89</v>
      </c>
      <c r="J63" s="20">
        <v>123.21</v>
      </c>
      <c r="K63" s="20">
        <f t="shared" si="4"/>
        <v>10965.689999999999</v>
      </c>
      <c r="L63" s="20"/>
      <c r="M63" s="22"/>
      <c r="N63" s="20"/>
      <c r="O63" s="46" t="s">
        <v>68</v>
      </c>
      <c r="P63" s="27"/>
    </row>
    <row r="64" spans="2:16" ht="25.5" x14ac:dyDescent="0.2">
      <c r="B64" s="18" t="s">
        <v>18</v>
      </c>
      <c r="C64" s="19" t="s">
        <v>164</v>
      </c>
      <c r="D64" s="19" t="s">
        <v>165</v>
      </c>
      <c r="E64" s="19" t="s">
        <v>170</v>
      </c>
      <c r="F64" s="19" t="s">
        <v>171</v>
      </c>
      <c r="G64" s="46" t="s">
        <v>22</v>
      </c>
      <c r="H64" s="47" t="s">
        <v>77</v>
      </c>
      <c r="I64" s="20">
        <v>95</v>
      </c>
      <c r="J64" s="20">
        <v>117.86</v>
      </c>
      <c r="K64" s="20">
        <f t="shared" si="4"/>
        <v>11196.7</v>
      </c>
      <c r="L64" s="20"/>
      <c r="M64" s="22"/>
      <c r="N64" s="20"/>
      <c r="O64" s="46" t="s">
        <v>68</v>
      </c>
      <c r="P64" s="27"/>
    </row>
    <row r="65" spans="2:16" ht="21.75" customHeight="1" x14ac:dyDescent="0.2">
      <c r="B65" s="18" t="s">
        <v>18</v>
      </c>
      <c r="C65" s="19" t="s">
        <v>172</v>
      </c>
      <c r="D65" s="19" t="s">
        <v>173</v>
      </c>
      <c r="E65" s="19" t="s">
        <v>174</v>
      </c>
      <c r="F65" s="19" t="s">
        <v>175</v>
      </c>
      <c r="G65" s="46" t="s">
        <v>22</v>
      </c>
      <c r="H65" s="47" t="s">
        <v>23</v>
      </c>
      <c r="I65" s="20">
        <v>10</v>
      </c>
      <c r="J65" s="20">
        <v>550</v>
      </c>
      <c r="K65" s="20">
        <f t="shared" si="4"/>
        <v>5500</v>
      </c>
      <c r="L65" s="20"/>
      <c r="M65" s="22"/>
      <c r="N65" s="20"/>
      <c r="O65" s="46" t="s">
        <v>68</v>
      </c>
      <c r="P65" s="27"/>
    </row>
    <row r="66" spans="2:16" ht="25.5" customHeight="1" x14ac:dyDescent="0.2">
      <c r="B66" s="18" t="s">
        <v>18</v>
      </c>
      <c r="C66" s="19" t="s">
        <v>176</v>
      </c>
      <c r="D66" s="19" t="s">
        <v>177</v>
      </c>
      <c r="E66" s="19" t="s">
        <v>176</v>
      </c>
      <c r="F66" s="19" t="s">
        <v>177</v>
      </c>
      <c r="G66" s="46" t="s">
        <v>22</v>
      </c>
      <c r="H66" s="47" t="s">
        <v>23</v>
      </c>
      <c r="I66" s="20">
        <v>20</v>
      </c>
      <c r="J66" s="20">
        <v>1190</v>
      </c>
      <c r="K66" s="20">
        <f t="shared" si="4"/>
        <v>23800</v>
      </c>
      <c r="L66" s="20"/>
      <c r="M66" s="22"/>
      <c r="N66" s="20"/>
      <c r="O66" s="46" t="s">
        <v>68</v>
      </c>
      <c r="P66" s="27"/>
    </row>
    <row r="67" spans="2:16" ht="25.5" customHeight="1" x14ac:dyDescent="0.2">
      <c r="B67" s="18" t="s">
        <v>18</v>
      </c>
      <c r="C67" s="19" t="s">
        <v>178</v>
      </c>
      <c r="D67" s="19" t="s">
        <v>179</v>
      </c>
      <c r="E67" s="19" t="s">
        <v>180</v>
      </c>
      <c r="F67" s="19" t="s">
        <v>181</v>
      </c>
      <c r="G67" s="46" t="s">
        <v>22</v>
      </c>
      <c r="H67" s="47" t="s">
        <v>84</v>
      </c>
      <c r="I67" s="20">
        <v>40</v>
      </c>
      <c r="J67" s="20">
        <v>147.32</v>
      </c>
      <c r="K67" s="20">
        <f t="shared" si="4"/>
        <v>5892.7999999999993</v>
      </c>
      <c r="L67" s="20"/>
      <c r="M67" s="22"/>
      <c r="N67" s="20"/>
      <c r="O67" s="46" t="s">
        <v>68</v>
      </c>
      <c r="P67" s="27"/>
    </row>
    <row r="68" spans="2:16" ht="23.25" customHeight="1" x14ac:dyDescent="0.2">
      <c r="B68" s="18" t="s">
        <v>18</v>
      </c>
      <c r="C68" s="19" t="s">
        <v>178</v>
      </c>
      <c r="D68" s="19" t="s">
        <v>179</v>
      </c>
      <c r="E68" s="19" t="s">
        <v>182</v>
      </c>
      <c r="F68" s="19" t="s">
        <v>183</v>
      </c>
      <c r="G68" s="46" t="s">
        <v>22</v>
      </c>
      <c r="H68" s="47" t="s">
        <v>84</v>
      </c>
      <c r="I68" s="20">
        <v>20</v>
      </c>
      <c r="J68" s="20">
        <v>178.57</v>
      </c>
      <c r="K68" s="20">
        <f t="shared" si="4"/>
        <v>3571.3999999999996</v>
      </c>
      <c r="L68" s="20"/>
      <c r="M68" s="22"/>
      <c r="N68" s="20"/>
      <c r="O68" s="46" t="s">
        <v>68</v>
      </c>
      <c r="P68" s="27"/>
    </row>
    <row r="69" spans="2:16" ht="23.25" customHeight="1" x14ac:dyDescent="0.2">
      <c r="B69" s="18" t="s">
        <v>18</v>
      </c>
      <c r="C69" s="19" t="s">
        <v>178</v>
      </c>
      <c r="D69" s="19" t="s">
        <v>179</v>
      </c>
      <c r="E69" s="19" t="s">
        <v>184</v>
      </c>
      <c r="F69" s="19" t="s">
        <v>185</v>
      </c>
      <c r="G69" s="46" t="s">
        <v>22</v>
      </c>
      <c r="H69" s="47" t="s">
        <v>84</v>
      </c>
      <c r="I69" s="20">
        <v>40</v>
      </c>
      <c r="J69" s="20">
        <v>401.79</v>
      </c>
      <c r="K69" s="20">
        <f t="shared" si="4"/>
        <v>16071.6</v>
      </c>
      <c r="L69" s="20"/>
      <c r="M69" s="22"/>
      <c r="N69" s="20"/>
      <c r="O69" s="46" t="s">
        <v>68</v>
      </c>
      <c r="P69" s="27"/>
    </row>
    <row r="70" spans="2:16" ht="23.25" customHeight="1" x14ac:dyDescent="0.2">
      <c r="B70" s="18" t="s">
        <v>18</v>
      </c>
      <c r="C70" s="19" t="s">
        <v>178</v>
      </c>
      <c r="D70" s="19" t="s">
        <v>179</v>
      </c>
      <c r="E70" s="19" t="s">
        <v>186</v>
      </c>
      <c r="F70" s="19" t="s">
        <v>187</v>
      </c>
      <c r="G70" s="46" t="s">
        <v>22</v>
      </c>
      <c r="H70" s="47" t="s">
        <v>84</v>
      </c>
      <c r="I70" s="20">
        <v>20</v>
      </c>
      <c r="J70" s="20">
        <v>640.17999999999995</v>
      </c>
      <c r="K70" s="20">
        <f t="shared" si="4"/>
        <v>12803.599999999999</v>
      </c>
      <c r="L70" s="20"/>
      <c r="M70" s="22"/>
      <c r="N70" s="20"/>
      <c r="O70" s="46" t="s">
        <v>68</v>
      </c>
      <c r="P70" s="27"/>
    </row>
    <row r="71" spans="2:16" ht="25.5" x14ac:dyDescent="0.2">
      <c r="B71" s="18" t="s">
        <v>18</v>
      </c>
      <c r="C71" s="19" t="s">
        <v>188</v>
      </c>
      <c r="D71" s="19" t="s">
        <v>189</v>
      </c>
      <c r="E71" s="19" t="s">
        <v>190</v>
      </c>
      <c r="F71" s="19" t="s">
        <v>191</v>
      </c>
      <c r="G71" s="46" t="s">
        <v>22</v>
      </c>
      <c r="H71" s="47" t="s">
        <v>77</v>
      </c>
      <c r="I71" s="20">
        <v>30</v>
      </c>
      <c r="J71" s="20">
        <v>200</v>
      </c>
      <c r="K71" s="20">
        <f t="shared" si="4"/>
        <v>6000</v>
      </c>
      <c r="L71" s="20"/>
      <c r="M71" s="22"/>
      <c r="N71" s="20"/>
      <c r="O71" s="46" t="s">
        <v>68</v>
      </c>
      <c r="P71" s="27"/>
    </row>
    <row r="72" spans="2:16" ht="22.5" customHeight="1" x14ac:dyDescent="0.2">
      <c r="B72" s="18" t="s">
        <v>18</v>
      </c>
      <c r="C72" s="19" t="s">
        <v>192</v>
      </c>
      <c r="D72" s="19" t="s">
        <v>193</v>
      </c>
      <c r="E72" s="19" t="s">
        <v>192</v>
      </c>
      <c r="F72" s="19" t="s">
        <v>194</v>
      </c>
      <c r="G72" s="46" t="s">
        <v>22</v>
      </c>
      <c r="H72" s="47" t="s">
        <v>23</v>
      </c>
      <c r="I72" s="20">
        <v>5</v>
      </c>
      <c r="J72" s="20">
        <v>464.29</v>
      </c>
      <c r="K72" s="20">
        <f t="shared" si="4"/>
        <v>2321.4500000000003</v>
      </c>
      <c r="L72" s="20"/>
      <c r="M72" s="22"/>
      <c r="N72" s="20"/>
      <c r="O72" s="46" t="s">
        <v>68</v>
      </c>
      <c r="P72" s="27"/>
    </row>
    <row r="73" spans="2:16" ht="25.5" x14ac:dyDescent="0.2">
      <c r="B73" s="18" t="s">
        <v>18</v>
      </c>
      <c r="C73" s="19" t="s">
        <v>192</v>
      </c>
      <c r="D73" s="19" t="s">
        <v>193</v>
      </c>
      <c r="E73" s="19" t="s">
        <v>195</v>
      </c>
      <c r="F73" s="19" t="s">
        <v>196</v>
      </c>
      <c r="G73" s="46" t="s">
        <v>22</v>
      </c>
      <c r="H73" s="47" t="s">
        <v>23</v>
      </c>
      <c r="I73" s="20">
        <v>10</v>
      </c>
      <c r="J73" s="20">
        <v>196.43</v>
      </c>
      <c r="K73" s="20">
        <f t="shared" si="4"/>
        <v>1964.3000000000002</v>
      </c>
      <c r="L73" s="20"/>
      <c r="M73" s="22"/>
      <c r="N73" s="20"/>
      <c r="O73" s="46" t="s">
        <v>68</v>
      </c>
      <c r="P73" s="27"/>
    </row>
    <row r="74" spans="2:16" ht="25.5" x14ac:dyDescent="0.2">
      <c r="B74" s="18" t="s">
        <v>18</v>
      </c>
      <c r="C74" s="19" t="s">
        <v>197</v>
      </c>
      <c r="D74" s="19" t="s">
        <v>197</v>
      </c>
      <c r="E74" s="19" t="s">
        <v>198</v>
      </c>
      <c r="F74" s="19" t="s">
        <v>199</v>
      </c>
      <c r="G74" s="46" t="s">
        <v>145</v>
      </c>
      <c r="H74" s="47" t="s">
        <v>23</v>
      </c>
      <c r="I74" s="20">
        <v>1000</v>
      </c>
      <c r="J74" s="20">
        <v>51.79</v>
      </c>
      <c r="K74" s="20">
        <f t="shared" si="4"/>
        <v>51790</v>
      </c>
      <c r="L74" s="20"/>
      <c r="M74" s="22"/>
      <c r="N74" s="20"/>
      <c r="O74" s="46" t="s">
        <v>68</v>
      </c>
      <c r="P74" s="27"/>
    </row>
    <row r="75" spans="2:16" ht="25.5" x14ac:dyDescent="0.2">
      <c r="B75" s="18" t="s">
        <v>18</v>
      </c>
      <c r="C75" s="19" t="s">
        <v>200</v>
      </c>
      <c r="D75" s="19" t="s">
        <v>200</v>
      </c>
      <c r="E75" s="19" t="s">
        <v>201</v>
      </c>
      <c r="F75" s="19" t="s">
        <v>202</v>
      </c>
      <c r="G75" s="46" t="s">
        <v>22</v>
      </c>
      <c r="H75" s="47" t="s">
        <v>23</v>
      </c>
      <c r="I75" s="20">
        <v>30</v>
      </c>
      <c r="J75" s="20">
        <v>216.07</v>
      </c>
      <c r="K75" s="20">
        <f t="shared" si="4"/>
        <v>6482.0999999999995</v>
      </c>
      <c r="L75" s="20"/>
      <c r="M75" s="22"/>
      <c r="N75" s="20"/>
      <c r="O75" s="46" t="s">
        <v>68</v>
      </c>
      <c r="P75" s="27"/>
    </row>
    <row r="76" spans="2:16" ht="25.5" x14ac:dyDescent="0.2">
      <c r="B76" s="18" t="s">
        <v>18</v>
      </c>
      <c r="C76" s="19" t="s">
        <v>203</v>
      </c>
      <c r="D76" s="19" t="s">
        <v>203</v>
      </c>
      <c r="E76" s="19" t="s">
        <v>204</v>
      </c>
      <c r="F76" s="19" t="s">
        <v>203</v>
      </c>
      <c r="G76" s="46" t="s">
        <v>22</v>
      </c>
      <c r="H76" s="47" t="s">
        <v>23</v>
      </c>
      <c r="I76" s="20">
        <v>30</v>
      </c>
      <c r="J76" s="20">
        <v>110</v>
      </c>
      <c r="K76" s="20">
        <f t="shared" si="4"/>
        <v>3300</v>
      </c>
      <c r="L76" s="20"/>
      <c r="M76" s="22"/>
      <c r="N76" s="20"/>
      <c r="O76" s="46" t="s">
        <v>68</v>
      </c>
      <c r="P76" s="27"/>
    </row>
    <row r="77" spans="2:16" ht="25.5" x14ac:dyDescent="0.2">
      <c r="B77" s="18" t="s">
        <v>18</v>
      </c>
      <c r="C77" s="19" t="s">
        <v>205</v>
      </c>
      <c r="D77" s="19" t="s">
        <v>205</v>
      </c>
      <c r="E77" s="19" t="s">
        <v>206</v>
      </c>
      <c r="F77" s="19" t="s">
        <v>207</v>
      </c>
      <c r="G77" s="46" t="s">
        <v>22</v>
      </c>
      <c r="H77" s="47" t="s">
        <v>23</v>
      </c>
      <c r="I77" s="20">
        <v>10</v>
      </c>
      <c r="J77" s="20">
        <v>350</v>
      </c>
      <c r="K77" s="20">
        <f t="shared" si="4"/>
        <v>3500</v>
      </c>
      <c r="L77" s="20"/>
      <c r="M77" s="22"/>
      <c r="N77" s="20"/>
      <c r="O77" s="46" t="s">
        <v>68</v>
      </c>
      <c r="P77" s="27"/>
    </row>
    <row r="78" spans="2:16" ht="25.5" x14ac:dyDescent="0.2">
      <c r="B78" s="18" t="s">
        <v>18</v>
      </c>
      <c r="C78" s="19" t="s">
        <v>205</v>
      </c>
      <c r="D78" s="19" t="s">
        <v>205</v>
      </c>
      <c r="E78" s="19" t="s">
        <v>208</v>
      </c>
      <c r="F78" s="19" t="s">
        <v>209</v>
      </c>
      <c r="G78" s="46" t="s">
        <v>22</v>
      </c>
      <c r="H78" s="47" t="s">
        <v>23</v>
      </c>
      <c r="I78" s="20">
        <v>10</v>
      </c>
      <c r="J78" s="20">
        <v>200</v>
      </c>
      <c r="K78" s="20">
        <f t="shared" si="4"/>
        <v>2000</v>
      </c>
      <c r="L78" s="20"/>
      <c r="M78" s="22"/>
      <c r="N78" s="20"/>
      <c r="O78" s="46" t="s">
        <v>68</v>
      </c>
      <c r="P78" s="27"/>
    </row>
    <row r="79" spans="2:16" ht="25.5" x14ac:dyDescent="0.2">
      <c r="B79" s="18" t="s">
        <v>18</v>
      </c>
      <c r="C79" s="19" t="s">
        <v>205</v>
      </c>
      <c r="D79" s="19" t="s">
        <v>205</v>
      </c>
      <c r="E79" s="19" t="s">
        <v>210</v>
      </c>
      <c r="F79" s="19" t="s">
        <v>211</v>
      </c>
      <c r="G79" s="46" t="s">
        <v>22</v>
      </c>
      <c r="H79" s="47" t="s">
        <v>23</v>
      </c>
      <c r="I79" s="20">
        <v>20</v>
      </c>
      <c r="J79" s="20">
        <v>478.57</v>
      </c>
      <c r="K79" s="20">
        <f t="shared" si="4"/>
        <v>9571.4</v>
      </c>
      <c r="L79" s="20"/>
      <c r="M79" s="22"/>
      <c r="N79" s="20"/>
      <c r="O79" s="46" t="s">
        <v>68</v>
      </c>
      <c r="P79" s="27"/>
    </row>
    <row r="80" spans="2:16" ht="25.5" x14ac:dyDescent="0.2">
      <c r="B80" s="18" t="s">
        <v>18</v>
      </c>
      <c r="C80" s="19" t="s">
        <v>212</v>
      </c>
      <c r="D80" s="19" t="s">
        <v>213</v>
      </c>
      <c r="E80" s="19" t="s">
        <v>214</v>
      </c>
      <c r="F80" s="19" t="s">
        <v>215</v>
      </c>
      <c r="G80" s="46" t="s">
        <v>145</v>
      </c>
      <c r="H80" s="47" t="s">
        <v>23</v>
      </c>
      <c r="I80" s="20">
        <v>10</v>
      </c>
      <c r="J80" s="20">
        <v>130.36000000000001</v>
      </c>
      <c r="K80" s="20">
        <f t="shared" si="4"/>
        <v>1303.6000000000001</v>
      </c>
      <c r="L80" s="20"/>
      <c r="M80" s="22"/>
      <c r="N80" s="20"/>
      <c r="O80" s="46" t="s">
        <v>68</v>
      </c>
      <c r="P80" s="27"/>
    </row>
    <row r="81" spans="2:16" ht="29.25" customHeight="1" x14ac:dyDescent="0.2">
      <c r="B81" s="18" t="s">
        <v>18</v>
      </c>
      <c r="C81" s="19" t="s">
        <v>216</v>
      </c>
      <c r="D81" s="19" t="s">
        <v>217</v>
      </c>
      <c r="E81" s="19" t="s">
        <v>218</v>
      </c>
      <c r="F81" s="19" t="s">
        <v>219</v>
      </c>
      <c r="G81" s="46" t="s">
        <v>22</v>
      </c>
      <c r="H81" s="47" t="s">
        <v>23</v>
      </c>
      <c r="I81" s="20">
        <v>10</v>
      </c>
      <c r="J81" s="20">
        <v>1517.86</v>
      </c>
      <c r="K81" s="20">
        <f t="shared" si="4"/>
        <v>15178.599999999999</v>
      </c>
      <c r="L81" s="20"/>
      <c r="M81" s="22"/>
      <c r="N81" s="20"/>
      <c r="O81" s="46" t="s">
        <v>68</v>
      </c>
      <c r="P81" s="27"/>
    </row>
    <row r="82" spans="2:16" ht="26.25" customHeight="1" x14ac:dyDescent="0.2">
      <c r="B82" s="18" t="s">
        <v>18</v>
      </c>
      <c r="C82" s="19" t="s">
        <v>216</v>
      </c>
      <c r="D82" s="19" t="s">
        <v>217</v>
      </c>
      <c r="E82" s="19" t="s">
        <v>220</v>
      </c>
      <c r="F82" s="19" t="s">
        <v>221</v>
      </c>
      <c r="G82" s="46" t="s">
        <v>22</v>
      </c>
      <c r="H82" s="47" t="s">
        <v>23</v>
      </c>
      <c r="I82" s="20">
        <v>10</v>
      </c>
      <c r="J82" s="20">
        <v>1745.5400000000002</v>
      </c>
      <c r="K82" s="20">
        <f t="shared" si="4"/>
        <v>17455.400000000001</v>
      </c>
      <c r="L82" s="20"/>
      <c r="M82" s="22"/>
      <c r="N82" s="20"/>
      <c r="O82" s="46" t="s">
        <v>68</v>
      </c>
      <c r="P82" s="27"/>
    </row>
    <row r="83" spans="2:16" ht="30.75" customHeight="1" x14ac:dyDescent="0.2">
      <c r="B83" s="18" t="s">
        <v>18</v>
      </c>
      <c r="C83" s="19" t="s">
        <v>222</v>
      </c>
      <c r="D83" s="19" t="s">
        <v>223</v>
      </c>
      <c r="E83" s="19" t="s">
        <v>224</v>
      </c>
      <c r="F83" s="19" t="s">
        <v>225</v>
      </c>
      <c r="G83" s="46" t="s">
        <v>22</v>
      </c>
      <c r="H83" s="47" t="s">
        <v>23</v>
      </c>
      <c r="I83" s="20">
        <v>15</v>
      </c>
      <c r="J83" s="20">
        <v>555.36</v>
      </c>
      <c r="K83" s="20">
        <f t="shared" si="4"/>
        <v>8330.4</v>
      </c>
      <c r="L83" s="20"/>
      <c r="M83" s="22"/>
      <c r="N83" s="20"/>
      <c r="O83" s="46" t="s">
        <v>68</v>
      </c>
      <c r="P83" s="27"/>
    </row>
    <row r="84" spans="2:16" ht="25.5" x14ac:dyDescent="0.2">
      <c r="B84" s="18" t="s">
        <v>18</v>
      </c>
      <c r="C84" s="19" t="s">
        <v>226</v>
      </c>
      <c r="D84" s="19" t="s">
        <v>227</v>
      </c>
      <c r="E84" s="19" t="s">
        <v>228</v>
      </c>
      <c r="F84" s="19" t="s">
        <v>229</v>
      </c>
      <c r="G84" s="46" t="s">
        <v>22</v>
      </c>
      <c r="H84" s="47" t="s">
        <v>84</v>
      </c>
      <c r="I84" s="20">
        <v>20</v>
      </c>
      <c r="J84" s="20">
        <v>118.74999999999997</v>
      </c>
      <c r="K84" s="20">
        <f t="shared" si="4"/>
        <v>2374.9999999999995</v>
      </c>
      <c r="L84" s="20"/>
      <c r="M84" s="22"/>
      <c r="N84" s="20"/>
      <c r="O84" s="46" t="s">
        <v>68</v>
      </c>
      <c r="P84" s="27"/>
    </row>
    <row r="85" spans="2:16" ht="25.5" x14ac:dyDescent="0.2">
      <c r="B85" s="18" t="s">
        <v>18</v>
      </c>
      <c r="C85" s="19" t="s">
        <v>230</v>
      </c>
      <c r="D85" s="19" t="s">
        <v>231</v>
      </c>
      <c r="E85" s="19" t="s">
        <v>230</v>
      </c>
      <c r="F85" s="19" t="s">
        <v>231</v>
      </c>
      <c r="G85" s="46" t="s">
        <v>22</v>
      </c>
      <c r="H85" s="47" t="s">
        <v>23</v>
      </c>
      <c r="I85" s="20">
        <v>15</v>
      </c>
      <c r="J85" s="20">
        <v>66.959999999999994</v>
      </c>
      <c r="K85" s="20">
        <f t="shared" si="4"/>
        <v>1004.3999999999999</v>
      </c>
      <c r="L85" s="20"/>
      <c r="M85" s="22"/>
      <c r="N85" s="20"/>
      <c r="O85" s="46" t="s">
        <v>68</v>
      </c>
      <c r="P85" s="27"/>
    </row>
    <row r="86" spans="2:16" ht="25.5" customHeight="1" x14ac:dyDescent="0.2">
      <c r="B86" s="18" t="s">
        <v>18</v>
      </c>
      <c r="C86" s="19" t="s">
        <v>232</v>
      </c>
      <c r="D86" s="19" t="s">
        <v>233</v>
      </c>
      <c r="E86" s="19" t="s">
        <v>234</v>
      </c>
      <c r="F86" s="19" t="s">
        <v>235</v>
      </c>
      <c r="G86" s="46" t="s">
        <v>22</v>
      </c>
      <c r="H86" s="47" t="s">
        <v>77</v>
      </c>
      <c r="I86" s="20">
        <v>50</v>
      </c>
      <c r="J86" s="20">
        <v>1071.43</v>
      </c>
      <c r="K86" s="20">
        <f t="shared" si="4"/>
        <v>53571.5</v>
      </c>
      <c r="L86" s="20"/>
      <c r="M86" s="22"/>
      <c r="N86" s="20"/>
      <c r="O86" s="46" t="s">
        <v>68</v>
      </c>
      <c r="P86" s="27"/>
    </row>
    <row r="87" spans="2:16" ht="27" customHeight="1" x14ac:dyDescent="0.2">
      <c r="B87" s="18" t="s">
        <v>18</v>
      </c>
      <c r="C87" s="19" t="s">
        <v>200</v>
      </c>
      <c r="D87" s="19" t="s">
        <v>200</v>
      </c>
      <c r="E87" s="19" t="s">
        <v>236</v>
      </c>
      <c r="F87" s="19" t="s">
        <v>236</v>
      </c>
      <c r="G87" s="46" t="s">
        <v>22</v>
      </c>
      <c r="H87" s="47" t="s">
        <v>23</v>
      </c>
      <c r="I87" s="20">
        <v>10</v>
      </c>
      <c r="J87" s="20">
        <v>350</v>
      </c>
      <c r="K87" s="20">
        <f t="shared" si="4"/>
        <v>3500</v>
      </c>
      <c r="L87" s="20"/>
      <c r="M87" s="22"/>
      <c r="N87" s="20"/>
      <c r="O87" s="46" t="s">
        <v>68</v>
      </c>
      <c r="P87" s="27"/>
    </row>
    <row r="88" spans="2:16" ht="26.25" customHeight="1" x14ac:dyDescent="0.2">
      <c r="B88" s="18" t="s">
        <v>18</v>
      </c>
      <c r="C88" s="19" t="s">
        <v>237</v>
      </c>
      <c r="D88" s="19" t="s">
        <v>238</v>
      </c>
      <c r="E88" s="19" t="s">
        <v>239</v>
      </c>
      <c r="F88" s="19" t="s">
        <v>240</v>
      </c>
      <c r="G88" s="46" t="s">
        <v>22</v>
      </c>
      <c r="H88" s="47" t="s">
        <v>241</v>
      </c>
      <c r="I88" s="20">
        <v>6000</v>
      </c>
      <c r="J88" s="20">
        <v>245.54</v>
      </c>
      <c r="K88" s="20">
        <f t="shared" si="4"/>
        <v>1473240</v>
      </c>
      <c r="L88" s="20"/>
      <c r="M88" s="22"/>
      <c r="N88" s="20"/>
      <c r="O88" s="46" t="s">
        <v>24</v>
      </c>
      <c r="P88" s="27"/>
    </row>
    <row r="89" spans="2:16" ht="24.75" customHeight="1" x14ac:dyDescent="0.2">
      <c r="B89" s="18" t="s">
        <v>18</v>
      </c>
      <c r="C89" s="19" t="s">
        <v>242</v>
      </c>
      <c r="D89" s="19" t="s">
        <v>243</v>
      </c>
      <c r="E89" s="19" t="s">
        <v>244</v>
      </c>
      <c r="F89" s="19" t="s">
        <v>245</v>
      </c>
      <c r="G89" s="46" t="s">
        <v>22</v>
      </c>
      <c r="H89" s="47" t="s">
        <v>23</v>
      </c>
      <c r="I89" s="20">
        <v>3</v>
      </c>
      <c r="J89" s="20">
        <v>5200</v>
      </c>
      <c r="K89" s="20">
        <f t="shared" si="2"/>
        <v>15600</v>
      </c>
      <c r="L89" s="20"/>
      <c r="M89" s="22"/>
      <c r="N89" s="20"/>
      <c r="O89" s="46" t="s">
        <v>68</v>
      </c>
      <c r="P89" s="27"/>
    </row>
    <row r="90" spans="2:16" ht="24.75" customHeight="1" x14ac:dyDescent="0.2">
      <c r="B90" s="18" t="s">
        <v>18</v>
      </c>
      <c r="C90" s="19" t="s">
        <v>246</v>
      </c>
      <c r="D90" s="19" t="s">
        <v>247</v>
      </c>
      <c r="E90" s="19" t="s">
        <v>248</v>
      </c>
      <c r="F90" s="19" t="s">
        <v>249</v>
      </c>
      <c r="G90" s="46" t="s">
        <v>22</v>
      </c>
      <c r="H90" s="47" t="s">
        <v>250</v>
      </c>
      <c r="I90" s="20">
        <v>9</v>
      </c>
      <c r="J90" s="20">
        <v>4500</v>
      </c>
      <c r="K90" s="20">
        <f t="shared" si="2"/>
        <v>40500</v>
      </c>
      <c r="L90" s="20"/>
      <c r="M90" s="22"/>
      <c r="N90" s="20"/>
      <c r="O90" s="46" t="s">
        <v>68</v>
      </c>
      <c r="P90" s="27"/>
    </row>
    <row r="91" spans="2:16" ht="25.5" x14ac:dyDescent="0.2">
      <c r="B91" s="18" t="s">
        <v>18</v>
      </c>
      <c r="C91" s="19" t="s">
        <v>251</v>
      </c>
      <c r="D91" s="19" t="s">
        <v>252</v>
      </c>
      <c r="E91" s="19" t="s">
        <v>253</v>
      </c>
      <c r="F91" s="19" t="s">
        <v>254</v>
      </c>
      <c r="G91" s="46" t="s">
        <v>255</v>
      </c>
      <c r="H91" s="47" t="s">
        <v>256</v>
      </c>
      <c r="I91" s="20">
        <v>1</v>
      </c>
      <c r="J91" s="20">
        <v>42655800</v>
      </c>
      <c r="K91" s="20">
        <f t="shared" si="2"/>
        <v>42655800</v>
      </c>
      <c r="L91" s="20"/>
      <c r="M91" s="22"/>
      <c r="N91" s="20"/>
      <c r="O91" s="46" t="s">
        <v>27</v>
      </c>
      <c r="P91" s="27"/>
    </row>
    <row r="92" spans="2:16" ht="39.75" customHeight="1" x14ac:dyDescent="0.2">
      <c r="B92" s="18" t="s">
        <v>18</v>
      </c>
      <c r="C92" s="19" t="s">
        <v>257</v>
      </c>
      <c r="D92" s="19" t="s">
        <v>258</v>
      </c>
      <c r="E92" s="19" t="s">
        <v>259</v>
      </c>
      <c r="F92" s="19" t="s">
        <v>260</v>
      </c>
      <c r="G92" s="46" t="s">
        <v>22</v>
      </c>
      <c r="H92" s="47" t="s">
        <v>256</v>
      </c>
      <c r="I92" s="20">
        <v>1</v>
      </c>
      <c r="J92" s="20">
        <v>8164080</v>
      </c>
      <c r="K92" s="20">
        <f t="shared" si="2"/>
        <v>8164080</v>
      </c>
      <c r="L92" s="20"/>
      <c r="M92" s="22"/>
      <c r="N92" s="20"/>
      <c r="O92" s="46" t="s">
        <v>261</v>
      </c>
      <c r="P92" s="27"/>
    </row>
    <row r="93" spans="2:16" ht="27" customHeight="1" x14ac:dyDescent="0.2">
      <c r="B93" s="18" t="s">
        <v>18</v>
      </c>
      <c r="C93" s="19" t="s">
        <v>262</v>
      </c>
      <c r="D93" s="19" t="s">
        <v>263</v>
      </c>
      <c r="E93" s="19" t="s">
        <v>264</v>
      </c>
      <c r="F93" s="19" t="s">
        <v>265</v>
      </c>
      <c r="G93" s="46" t="s">
        <v>255</v>
      </c>
      <c r="H93" s="47" t="s">
        <v>256</v>
      </c>
      <c r="I93" s="20">
        <v>1</v>
      </c>
      <c r="J93" s="20">
        <v>21800000</v>
      </c>
      <c r="K93" s="20">
        <f t="shared" si="2"/>
        <v>21800000</v>
      </c>
      <c r="L93" s="20"/>
      <c r="M93" s="22"/>
      <c r="N93" s="20"/>
      <c r="O93" s="46" t="s">
        <v>68</v>
      </c>
      <c r="P93" s="27"/>
    </row>
    <row r="94" spans="2:16" ht="25.5" x14ac:dyDescent="0.2">
      <c r="B94" s="18" t="s">
        <v>18</v>
      </c>
      <c r="C94" s="19" t="s">
        <v>266</v>
      </c>
      <c r="D94" s="19" t="s">
        <v>267</v>
      </c>
      <c r="E94" s="19" t="s">
        <v>268</v>
      </c>
      <c r="F94" s="19" t="s">
        <v>269</v>
      </c>
      <c r="G94" s="46" t="s">
        <v>255</v>
      </c>
      <c r="H94" s="47" t="s">
        <v>256</v>
      </c>
      <c r="I94" s="20">
        <v>1</v>
      </c>
      <c r="J94" s="20">
        <v>8928571.4299999997</v>
      </c>
      <c r="K94" s="20">
        <f t="shared" ref="K94:K130" si="5">I94*J94</f>
        <v>8928571.4299999997</v>
      </c>
      <c r="L94" s="20"/>
      <c r="M94" s="22"/>
      <c r="N94" s="20"/>
      <c r="O94" s="46" t="s">
        <v>270</v>
      </c>
      <c r="P94" s="27"/>
    </row>
    <row r="95" spans="2:16" ht="45" customHeight="1" x14ac:dyDescent="0.2">
      <c r="B95" s="18" t="s">
        <v>18</v>
      </c>
      <c r="C95" s="19" t="s">
        <v>271</v>
      </c>
      <c r="D95" s="19" t="s">
        <v>272</v>
      </c>
      <c r="E95" s="19" t="s">
        <v>273</v>
      </c>
      <c r="F95" s="19" t="s">
        <v>274</v>
      </c>
      <c r="G95" s="46" t="s">
        <v>22</v>
      </c>
      <c r="H95" s="47" t="s">
        <v>256</v>
      </c>
      <c r="I95" s="20">
        <v>1</v>
      </c>
      <c r="J95" s="20">
        <v>5860000</v>
      </c>
      <c r="K95" s="20">
        <f t="shared" si="5"/>
        <v>5860000</v>
      </c>
      <c r="L95" s="20"/>
      <c r="M95" s="22"/>
      <c r="N95" s="20"/>
      <c r="O95" s="46" t="s">
        <v>24</v>
      </c>
      <c r="P95" s="27"/>
    </row>
    <row r="96" spans="2:16" ht="34.5" customHeight="1" x14ac:dyDescent="0.2">
      <c r="B96" s="18" t="s">
        <v>18</v>
      </c>
      <c r="C96" s="19" t="s">
        <v>275</v>
      </c>
      <c r="D96" s="19" t="s">
        <v>276</v>
      </c>
      <c r="E96" s="19" t="s">
        <v>277</v>
      </c>
      <c r="F96" s="19" t="s">
        <v>278</v>
      </c>
      <c r="G96" s="46" t="s">
        <v>145</v>
      </c>
      <c r="H96" s="47" t="s">
        <v>256</v>
      </c>
      <c r="I96" s="20">
        <v>1</v>
      </c>
      <c r="J96" s="20">
        <v>264000</v>
      </c>
      <c r="K96" s="20">
        <f t="shared" si="5"/>
        <v>264000</v>
      </c>
      <c r="L96" s="20"/>
      <c r="M96" s="22"/>
      <c r="N96" s="20"/>
      <c r="O96" s="46" t="s">
        <v>27</v>
      </c>
      <c r="P96" s="27"/>
    </row>
    <row r="97" spans="2:16" ht="37.5" customHeight="1" x14ac:dyDescent="0.2">
      <c r="B97" s="18" t="s">
        <v>18</v>
      </c>
      <c r="C97" s="19" t="s">
        <v>275</v>
      </c>
      <c r="D97" s="19" t="s">
        <v>276</v>
      </c>
      <c r="E97" s="19" t="s">
        <v>279</v>
      </c>
      <c r="F97" s="19" t="s">
        <v>280</v>
      </c>
      <c r="G97" s="46" t="s">
        <v>145</v>
      </c>
      <c r="H97" s="47" t="s">
        <v>256</v>
      </c>
      <c r="I97" s="20">
        <v>1</v>
      </c>
      <c r="J97" s="20">
        <v>468000</v>
      </c>
      <c r="K97" s="20">
        <f t="shared" si="5"/>
        <v>468000</v>
      </c>
      <c r="L97" s="20"/>
      <c r="M97" s="22"/>
      <c r="N97" s="20"/>
      <c r="O97" s="46" t="s">
        <v>27</v>
      </c>
      <c r="P97" s="27"/>
    </row>
    <row r="98" spans="2:16" ht="38.25" x14ac:dyDescent="0.2">
      <c r="B98" s="18" t="s">
        <v>18</v>
      </c>
      <c r="C98" s="19" t="s">
        <v>281</v>
      </c>
      <c r="D98" s="19" t="s">
        <v>282</v>
      </c>
      <c r="E98" s="19" t="s">
        <v>283</v>
      </c>
      <c r="F98" s="19" t="s">
        <v>284</v>
      </c>
      <c r="G98" s="46" t="s">
        <v>145</v>
      </c>
      <c r="H98" s="47" t="s">
        <v>256</v>
      </c>
      <c r="I98" s="20">
        <v>1</v>
      </c>
      <c r="J98" s="20">
        <v>99000.000000000015</v>
      </c>
      <c r="K98" s="20">
        <f t="shared" si="5"/>
        <v>99000.000000000015</v>
      </c>
      <c r="L98" s="20"/>
      <c r="M98" s="22"/>
      <c r="N98" s="20"/>
      <c r="O98" s="46" t="s">
        <v>27</v>
      </c>
      <c r="P98" s="27"/>
    </row>
    <row r="99" spans="2:16" ht="25.5" x14ac:dyDescent="0.2">
      <c r="B99" s="18" t="s">
        <v>18</v>
      </c>
      <c r="C99" s="19" t="s">
        <v>285</v>
      </c>
      <c r="D99" s="19" t="s">
        <v>286</v>
      </c>
      <c r="E99" s="19" t="s">
        <v>287</v>
      </c>
      <c r="F99" s="19" t="s">
        <v>288</v>
      </c>
      <c r="G99" s="46" t="s">
        <v>22</v>
      </c>
      <c r="H99" s="47" t="s">
        <v>289</v>
      </c>
      <c r="I99" s="20">
        <v>1</v>
      </c>
      <c r="J99" s="20">
        <v>361900.00000000023</v>
      </c>
      <c r="K99" s="20">
        <f t="shared" si="5"/>
        <v>361900.00000000023</v>
      </c>
      <c r="L99" s="20"/>
      <c r="M99" s="22"/>
      <c r="N99" s="20"/>
      <c r="O99" s="46" t="s">
        <v>27</v>
      </c>
      <c r="P99" s="27"/>
    </row>
    <row r="100" spans="2:16" ht="25.5" x14ac:dyDescent="0.2">
      <c r="B100" s="18" t="s">
        <v>18</v>
      </c>
      <c r="C100" s="19" t="s">
        <v>285</v>
      </c>
      <c r="D100" s="19" t="s">
        <v>286</v>
      </c>
      <c r="E100" s="19" t="s">
        <v>290</v>
      </c>
      <c r="F100" s="19" t="s">
        <v>291</v>
      </c>
      <c r="G100" s="46" t="s">
        <v>22</v>
      </c>
      <c r="H100" s="47" t="s">
        <v>289</v>
      </c>
      <c r="I100" s="20">
        <v>1</v>
      </c>
      <c r="J100" s="20">
        <v>1351900</v>
      </c>
      <c r="K100" s="20">
        <f t="shared" si="5"/>
        <v>1351900</v>
      </c>
      <c r="L100" s="20"/>
      <c r="M100" s="22"/>
      <c r="N100" s="20"/>
      <c r="O100" s="46" t="s">
        <v>27</v>
      </c>
      <c r="P100" s="27"/>
    </row>
    <row r="101" spans="2:16" ht="25.5" x14ac:dyDescent="0.2">
      <c r="B101" s="18" t="s">
        <v>18</v>
      </c>
      <c r="C101" s="19" t="s">
        <v>292</v>
      </c>
      <c r="D101" s="19" t="s">
        <v>293</v>
      </c>
      <c r="E101" s="19" t="s">
        <v>294</v>
      </c>
      <c r="F101" s="19" t="s">
        <v>295</v>
      </c>
      <c r="G101" s="46" t="s">
        <v>145</v>
      </c>
      <c r="H101" s="47" t="s">
        <v>256</v>
      </c>
      <c r="I101" s="20">
        <v>1</v>
      </c>
      <c r="J101" s="20">
        <v>5900</v>
      </c>
      <c r="K101" s="20">
        <f t="shared" si="5"/>
        <v>5900</v>
      </c>
      <c r="L101" s="20"/>
      <c r="M101" s="22"/>
      <c r="N101" s="20"/>
      <c r="O101" s="46" t="s">
        <v>27</v>
      </c>
      <c r="P101" s="27"/>
    </row>
    <row r="102" spans="2:16" ht="25.5" x14ac:dyDescent="0.2">
      <c r="B102" s="18" t="s">
        <v>18</v>
      </c>
      <c r="C102" s="19" t="s">
        <v>292</v>
      </c>
      <c r="D102" s="19" t="s">
        <v>293</v>
      </c>
      <c r="E102" s="19" t="s">
        <v>296</v>
      </c>
      <c r="F102" s="19" t="s">
        <v>297</v>
      </c>
      <c r="G102" s="46" t="s">
        <v>145</v>
      </c>
      <c r="H102" s="47" t="s">
        <v>256</v>
      </c>
      <c r="I102" s="20">
        <v>1</v>
      </c>
      <c r="J102" s="20">
        <v>11800</v>
      </c>
      <c r="K102" s="20">
        <f t="shared" si="5"/>
        <v>11800</v>
      </c>
      <c r="L102" s="20"/>
      <c r="M102" s="22"/>
      <c r="N102" s="20"/>
      <c r="O102" s="46" t="s">
        <v>27</v>
      </c>
      <c r="P102" s="27"/>
    </row>
    <row r="103" spans="2:16" ht="37.5" customHeight="1" x14ac:dyDescent="0.2">
      <c r="B103" s="18" t="s">
        <v>18</v>
      </c>
      <c r="C103" s="19" t="s">
        <v>298</v>
      </c>
      <c r="D103" s="19" t="s">
        <v>299</v>
      </c>
      <c r="E103" s="19" t="s">
        <v>300</v>
      </c>
      <c r="F103" s="19" t="s">
        <v>301</v>
      </c>
      <c r="G103" s="46" t="s">
        <v>22</v>
      </c>
      <c r="H103" s="47" t="s">
        <v>256</v>
      </c>
      <c r="I103" s="20">
        <v>1</v>
      </c>
      <c r="J103" s="20">
        <v>245000</v>
      </c>
      <c r="K103" s="20">
        <f t="shared" si="5"/>
        <v>245000</v>
      </c>
      <c r="L103" s="20"/>
      <c r="M103" s="22"/>
      <c r="N103" s="20"/>
      <c r="O103" s="46" t="s">
        <v>302</v>
      </c>
      <c r="P103" s="30"/>
    </row>
    <row r="104" spans="2:16" ht="32.25" customHeight="1" x14ac:dyDescent="0.2">
      <c r="B104" s="18" t="s">
        <v>18</v>
      </c>
      <c r="C104" s="19" t="s">
        <v>298</v>
      </c>
      <c r="D104" s="19" t="s">
        <v>299</v>
      </c>
      <c r="E104" s="19" t="s">
        <v>303</v>
      </c>
      <c r="F104" s="28" t="s">
        <v>304</v>
      </c>
      <c r="G104" s="46" t="s">
        <v>255</v>
      </c>
      <c r="H104" s="47" t="s">
        <v>256</v>
      </c>
      <c r="I104" s="20">
        <v>1</v>
      </c>
      <c r="J104" s="20">
        <v>23100000</v>
      </c>
      <c r="K104" s="20">
        <f t="shared" si="5"/>
        <v>23100000</v>
      </c>
      <c r="L104" s="20"/>
      <c r="M104" s="22"/>
      <c r="N104" s="20"/>
      <c r="O104" s="46" t="s">
        <v>305</v>
      </c>
      <c r="P104" s="30"/>
    </row>
    <row r="105" spans="2:16" ht="51" x14ac:dyDescent="0.2">
      <c r="B105" s="18" t="s">
        <v>18</v>
      </c>
      <c r="C105" s="19" t="s">
        <v>298</v>
      </c>
      <c r="D105" s="19" t="s">
        <v>299</v>
      </c>
      <c r="E105" s="19" t="s">
        <v>306</v>
      </c>
      <c r="F105" s="19" t="s">
        <v>307</v>
      </c>
      <c r="G105" s="46" t="s">
        <v>145</v>
      </c>
      <c r="H105" s="47" t="s">
        <v>256</v>
      </c>
      <c r="I105" s="20">
        <v>1</v>
      </c>
      <c r="J105" s="20">
        <v>8493824</v>
      </c>
      <c r="K105" s="20">
        <f t="shared" si="5"/>
        <v>8493824</v>
      </c>
      <c r="L105" s="20"/>
      <c r="M105" s="22"/>
      <c r="N105" s="20"/>
      <c r="O105" s="46" t="s">
        <v>305</v>
      </c>
      <c r="P105" s="30"/>
    </row>
    <row r="106" spans="2:16" ht="25.5" x14ac:dyDescent="0.2">
      <c r="B106" s="18" t="s">
        <v>18</v>
      </c>
      <c r="C106" s="19" t="s">
        <v>298</v>
      </c>
      <c r="D106" s="19" t="s">
        <v>299</v>
      </c>
      <c r="E106" s="19" t="s">
        <v>308</v>
      </c>
      <c r="F106" s="19" t="s">
        <v>309</v>
      </c>
      <c r="G106" s="46" t="s">
        <v>22</v>
      </c>
      <c r="H106" s="47" t="s">
        <v>256</v>
      </c>
      <c r="I106" s="20">
        <v>1</v>
      </c>
      <c r="J106" s="20">
        <v>776785.71</v>
      </c>
      <c r="K106" s="20">
        <f t="shared" si="5"/>
        <v>776785.71</v>
      </c>
      <c r="L106" s="20"/>
      <c r="M106" s="22"/>
      <c r="N106" s="20"/>
      <c r="O106" s="46" t="s">
        <v>302</v>
      </c>
      <c r="P106" s="30"/>
    </row>
    <row r="107" spans="2:16" ht="38.25" x14ac:dyDescent="0.2">
      <c r="B107" s="18" t="s">
        <v>18</v>
      </c>
      <c r="C107" s="19" t="s">
        <v>298</v>
      </c>
      <c r="D107" s="19" t="s">
        <v>299</v>
      </c>
      <c r="E107" s="19" t="s">
        <v>310</v>
      </c>
      <c r="F107" s="19" t="s">
        <v>311</v>
      </c>
      <c r="G107" s="46" t="s">
        <v>22</v>
      </c>
      <c r="H107" s="47" t="s">
        <v>256</v>
      </c>
      <c r="I107" s="20">
        <v>1</v>
      </c>
      <c r="J107" s="20">
        <v>300000</v>
      </c>
      <c r="K107" s="20">
        <f t="shared" si="5"/>
        <v>300000</v>
      </c>
      <c r="L107" s="20"/>
      <c r="M107" s="22"/>
      <c r="N107" s="20"/>
      <c r="O107" s="46" t="s">
        <v>270</v>
      </c>
      <c r="P107" s="30"/>
    </row>
    <row r="108" spans="2:16" ht="25.5" x14ac:dyDescent="0.2">
      <c r="B108" s="18" t="s">
        <v>18</v>
      </c>
      <c r="C108" s="19" t="s">
        <v>298</v>
      </c>
      <c r="D108" s="19" t="s">
        <v>299</v>
      </c>
      <c r="E108" s="19" t="s">
        <v>312</v>
      </c>
      <c r="F108" s="19" t="s">
        <v>313</v>
      </c>
      <c r="G108" s="46" t="s">
        <v>22</v>
      </c>
      <c r="H108" s="47" t="s">
        <v>256</v>
      </c>
      <c r="I108" s="20">
        <v>1</v>
      </c>
      <c r="J108" s="20">
        <v>210000</v>
      </c>
      <c r="K108" s="20">
        <f t="shared" si="5"/>
        <v>210000</v>
      </c>
      <c r="L108" s="20"/>
      <c r="M108" s="22"/>
      <c r="N108" s="20"/>
      <c r="O108" s="46" t="s">
        <v>270</v>
      </c>
      <c r="P108" s="30"/>
    </row>
    <row r="109" spans="2:16" ht="31.5" customHeight="1" x14ac:dyDescent="0.2">
      <c r="B109" s="18" t="s">
        <v>18</v>
      </c>
      <c r="C109" s="19" t="s">
        <v>298</v>
      </c>
      <c r="D109" s="19" t="s">
        <v>299</v>
      </c>
      <c r="E109" s="19" t="s">
        <v>314</v>
      </c>
      <c r="F109" s="19" t="s">
        <v>315</v>
      </c>
      <c r="G109" s="46" t="s">
        <v>22</v>
      </c>
      <c r="H109" s="47" t="s">
        <v>256</v>
      </c>
      <c r="I109" s="20">
        <v>1</v>
      </c>
      <c r="J109" s="20">
        <v>75000</v>
      </c>
      <c r="K109" s="20">
        <f t="shared" si="5"/>
        <v>75000</v>
      </c>
      <c r="L109" s="20"/>
      <c r="M109" s="22"/>
      <c r="N109" s="20"/>
      <c r="O109" s="46" t="s">
        <v>270</v>
      </c>
      <c r="P109" s="30"/>
    </row>
    <row r="110" spans="2:16" ht="25.5" x14ac:dyDescent="0.2">
      <c r="B110" s="18" t="s">
        <v>18</v>
      </c>
      <c r="C110" s="19" t="s">
        <v>316</v>
      </c>
      <c r="D110" s="19" t="s">
        <v>317</v>
      </c>
      <c r="E110" s="19" t="s">
        <v>318</v>
      </c>
      <c r="F110" s="19" t="s">
        <v>319</v>
      </c>
      <c r="G110" s="46" t="s">
        <v>145</v>
      </c>
      <c r="H110" s="47" t="s">
        <v>256</v>
      </c>
      <c r="I110" s="20">
        <v>1</v>
      </c>
      <c r="J110" s="20">
        <v>2339700</v>
      </c>
      <c r="K110" s="20">
        <f t="shared" si="5"/>
        <v>2339700</v>
      </c>
      <c r="L110" s="20"/>
      <c r="M110" s="22"/>
      <c r="N110" s="20"/>
      <c r="O110" s="46" t="s">
        <v>27</v>
      </c>
      <c r="P110" s="30"/>
    </row>
    <row r="111" spans="2:16" ht="38.25" x14ac:dyDescent="0.2">
      <c r="B111" s="18" t="s">
        <v>18</v>
      </c>
      <c r="C111" s="19" t="s">
        <v>320</v>
      </c>
      <c r="D111" s="19" t="s">
        <v>321</v>
      </c>
      <c r="E111" s="19" t="s">
        <v>322</v>
      </c>
      <c r="F111" s="19" t="s">
        <v>323</v>
      </c>
      <c r="G111" s="46" t="s">
        <v>145</v>
      </c>
      <c r="H111" s="47" t="s">
        <v>256</v>
      </c>
      <c r="I111" s="20">
        <v>1</v>
      </c>
      <c r="J111" s="20">
        <v>1379816.25</v>
      </c>
      <c r="K111" s="20">
        <f t="shared" si="5"/>
        <v>1379816.25</v>
      </c>
      <c r="L111" s="20"/>
      <c r="M111" s="22"/>
      <c r="N111" s="20"/>
      <c r="O111" s="46" t="s">
        <v>27</v>
      </c>
      <c r="P111" s="30"/>
    </row>
    <row r="112" spans="2:16" ht="38.25" x14ac:dyDescent="0.2">
      <c r="B112" s="18" t="s">
        <v>18</v>
      </c>
      <c r="C112" s="19" t="s">
        <v>324</v>
      </c>
      <c r="D112" s="19" t="s">
        <v>325</v>
      </c>
      <c r="E112" s="19" t="s">
        <v>326</v>
      </c>
      <c r="F112" s="19" t="s">
        <v>327</v>
      </c>
      <c r="G112" s="46" t="s">
        <v>328</v>
      </c>
      <c r="H112" s="47" t="s">
        <v>256</v>
      </c>
      <c r="I112" s="20">
        <v>1</v>
      </c>
      <c r="J112" s="31">
        <f>1763823.28/1.12*3</f>
        <v>4724526.6428571418</v>
      </c>
      <c r="K112" s="20">
        <f t="shared" si="5"/>
        <v>4724526.6428571418</v>
      </c>
      <c r="L112" s="20"/>
      <c r="M112" s="31"/>
      <c r="N112" s="20"/>
      <c r="O112" s="46" t="s">
        <v>27</v>
      </c>
      <c r="P112" s="27"/>
    </row>
    <row r="113" spans="2:17" ht="32.25" customHeight="1" x14ac:dyDescent="0.2">
      <c r="B113" s="18" t="s">
        <v>18</v>
      </c>
      <c r="C113" s="19" t="s">
        <v>324</v>
      </c>
      <c r="D113" s="19" t="s">
        <v>325</v>
      </c>
      <c r="E113" s="19" t="s">
        <v>326</v>
      </c>
      <c r="F113" s="19" t="s">
        <v>327</v>
      </c>
      <c r="G113" s="46" t="s">
        <v>255</v>
      </c>
      <c r="H113" s="47" t="s">
        <v>256</v>
      </c>
      <c r="I113" s="20">
        <v>1</v>
      </c>
      <c r="J113" s="20">
        <v>32688000</v>
      </c>
      <c r="K113" s="20">
        <f t="shared" si="5"/>
        <v>32688000</v>
      </c>
      <c r="L113" s="20"/>
      <c r="M113" s="22"/>
      <c r="N113" s="20"/>
      <c r="O113" s="46" t="s">
        <v>27</v>
      </c>
      <c r="P113" s="27"/>
    </row>
    <row r="114" spans="2:17" ht="37.5" customHeight="1" x14ac:dyDescent="0.2">
      <c r="B114" s="18" t="s">
        <v>18</v>
      </c>
      <c r="C114" s="19" t="s">
        <v>324</v>
      </c>
      <c r="D114" s="19" t="s">
        <v>325</v>
      </c>
      <c r="E114" s="19" t="s">
        <v>329</v>
      </c>
      <c r="F114" s="19" t="s">
        <v>330</v>
      </c>
      <c r="G114" s="46" t="s">
        <v>328</v>
      </c>
      <c r="H114" s="47" t="s">
        <v>256</v>
      </c>
      <c r="I114" s="20">
        <v>1</v>
      </c>
      <c r="J114" s="32">
        <f>1878689.12/1.12*3</f>
        <v>5032203</v>
      </c>
      <c r="K114" s="20">
        <f t="shared" si="5"/>
        <v>5032203</v>
      </c>
      <c r="L114" s="20"/>
      <c r="M114" s="32"/>
      <c r="N114" s="20"/>
      <c r="O114" s="46" t="s">
        <v>27</v>
      </c>
      <c r="P114" s="27"/>
    </row>
    <row r="115" spans="2:17" ht="28.5" customHeight="1" x14ac:dyDescent="0.2">
      <c r="B115" s="18" t="s">
        <v>18</v>
      </c>
      <c r="C115" s="19" t="s">
        <v>324</v>
      </c>
      <c r="D115" s="19" t="s">
        <v>325</v>
      </c>
      <c r="E115" s="19" t="s">
        <v>329</v>
      </c>
      <c r="F115" s="19" t="s">
        <v>330</v>
      </c>
      <c r="G115" s="46" t="s">
        <v>255</v>
      </c>
      <c r="H115" s="47" t="s">
        <v>256</v>
      </c>
      <c r="I115" s="20">
        <v>1</v>
      </c>
      <c r="J115" s="20">
        <v>32688000</v>
      </c>
      <c r="K115" s="20">
        <f t="shared" si="5"/>
        <v>32688000</v>
      </c>
      <c r="L115" s="20"/>
      <c r="M115" s="22"/>
      <c r="N115" s="20"/>
      <c r="O115" s="46" t="s">
        <v>27</v>
      </c>
      <c r="P115" s="27"/>
    </row>
    <row r="116" spans="2:17" ht="42" customHeight="1" x14ac:dyDescent="0.2">
      <c r="B116" s="18" t="s">
        <v>18</v>
      </c>
      <c r="C116" s="19" t="s">
        <v>324</v>
      </c>
      <c r="D116" s="19" t="s">
        <v>325</v>
      </c>
      <c r="E116" s="19" t="s">
        <v>331</v>
      </c>
      <c r="F116" s="19" t="s">
        <v>332</v>
      </c>
      <c r="G116" s="46" t="s">
        <v>328</v>
      </c>
      <c r="H116" s="47" t="s">
        <v>256</v>
      </c>
      <c r="I116" s="20">
        <v>1</v>
      </c>
      <c r="J116" s="32">
        <f>1449822.52/1.12*3</f>
        <v>3883453.1785714282</v>
      </c>
      <c r="K116" s="20">
        <f t="shared" si="5"/>
        <v>3883453.1785714282</v>
      </c>
      <c r="L116" s="20"/>
      <c r="M116" s="32"/>
      <c r="N116" s="20"/>
      <c r="O116" s="46" t="s">
        <v>27</v>
      </c>
      <c r="P116" s="27"/>
    </row>
    <row r="117" spans="2:17" ht="27" customHeight="1" x14ac:dyDescent="0.2">
      <c r="B117" s="18" t="s">
        <v>18</v>
      </c>
      <c r="C117" s="19" t="s">
        <v>324</v>
      </c>
      <c r="D117" s="19" t="s">
        <v>325</v>
      </c>
      <c r="E117" s="19" t="s">
        <v>333</v>
      </c>
      <c r="F117" s="19" t="s">
        <v>332</v>
      </c>
      <c r="G117" s="46" t="s">
        <v>255</v>
      </c>
      <c r="H117" s="47" t="s">
        <v>256</v>
      </c>
      <c r="I117" s="20">
        <v>1</v>
      </c>
      <c r="J117" s="20">
        <v>11735136</v>
      </c>
      <c r="K117" s="20">
        <f t="shared" si="5"/>
        <v>11735136</v>
      </c>
      <c r="L117" s="20"/>
      <c r="M117" s="22"/>
      <c r="N117" s="20"/>
      <c r="O117" s="46" t="s">
        <v>68</v>
      </c>
      <c r="P117" s="27"/>
    </row>
    <row r="118" spans="2:17" ht="35.25" customHeight="1" x14ac:dyDescent="0.2">
      <c r="B118" s="18" t="s">
        <v>18</v>
      </c>
      <c r="C118" s="19" t="s">
        <v>324</v>
      </c>
      <c r="D118" s="19" t="s">
        <v>325</v>
      </c>
      <c r="E118" s="19" t="s">
        <v>334</v>
      </c>
      <c r="F118" s="19" t="s">
        <v>335</v>
      </c>
      <c r="G118" s="46" t="s">
        <v>328</v>
      </c>
      <c r="H118" s="47" t="s">
        <v>256</v>
      </c>
      <c r="I118" s="20">
        <v>1</v>
      </c>
      <c r="J118" s="32">
        <f>22400/1.12*3</f>
        <v>59999.999999999985</v>
      </c>
      <c r="K118" s="20">
        <f t="shared" si="5"/>
        <v>59999.999999999985</v>
      </c>
      <c r="L118" s="20"/>
      <c r="M118" s="32"/>
      <c r="N118" s="20"/>
      <c r="O118" s="46" t="s">
        <v>27</v>
      </c>
      <c r="P118" s="27"/>
      <c r="Q118" s="24"/>
    </row>
    <row r="119" spans="2:17" ht="36.75" customHeight="1" x14ac:dyDescent="0.2">
      <c r="B119" s="18" t="s">
        <v>18</v>
      </c>
      <c r="C119" s="19" t="s">
        <v>324</v>
      </c>
      <c r="D119" s="19" t="s">
        <v>325</v>
      </c>
      <c r="E119" s="19" t="s">
        <v>334</v>
      </c>
      <c r="F119" s="19" t="s">
        <v>335</v>
      </c>
      <c r="G119" s="46" t="s">
        <v>145</v>
      </c>
      <c r="H119" s="47" t="s">
        <v>256</v>
      </c>
      <c r="I119" s="20">
        <v>1</v>
      </c>
      <c r="J119" s="2">
        <v>200892.85</v>
      </c>
      <c r="K119" s="20">
        <f t="shared" si="5"/>
        <v>200892.85</v>
      </c>
      <c r="L119" s="20"/>
      <c r="M119" s="22"/>
      <c r="N119" s="20"/>
      <c r="O119" s="46" t="s">
        <v>68</v>
      </c>
      <c r="P119" s="27"/>
    </row>
    <row r="120" spans="2:17" ht="25.5" x14ac:dyDescent="0.2">
      <c r="B120" s="18" t="s">
        <v>18</v>
      </c>
      <c r="C120" s="19" t="s">
        <v>336</v>
      </c>
      <c r="D120" s="19" t="s">
        <v>337</v>
      </c>
      <c r="E120" s="19" t="s">
        <v>338</v>
      </c>
      <c r="F120" s="19" t="s">
        <v>339</v>
      </c>
      <c r="G120" s="46" t="s">
        <v>22</v>
      </c>
      <c r="H120" s="47" t="s">
        <v>256</v>
      </c>
      <c r="I120" s="20">
        <v>1</v>
      </c>
      <c r="J120" s="20">
        <v>17600</v>
      </c>
      <c r="K120" s="20">
        <f t="shared" si="5"/>
        <v>17600</v>
      </c>
      <c r="L120" s="20"/>
      <c r="M120" s="22"/>
      <c r="N120" s="20"/>
      <c r="O120" s="46" t="s">
        <v>261</v>
      </c>
      <c r="P120" s="27"/>
    </row>
    <row r="121" spans="2:17" ht="38.25" x14ac:dyDescent="0.2">
      <c r="B121" s="18" t="s">
        <v>18</v>
      </c>
      <c r="C121" s="19" t="s">
        <v>340</v>
      </c>
      <c r="D121" s="19" t="s">
        <v>341</v>
      </c>
      <c r="E121" s="19" t="s">
        <v>342</v>
      </c>
      <c r="F121" s="19" t="s">
        <v>343</v>
      </c>
      <c r="G121" s="46" t="s">
        <v>328</v>
      </c>
      <c r="H121" s="47" t="s">
        <v>256</v>
      </c>
      <c r="I121" s="20">
        <v>1</v>
      </c>
      <c r="J121" s="32">
        <f>2202027.52/1.12*3</f>
        <v>5898287.9999999991</v>
      </c>
      <c r="K121" s="20">
        <f t="shared" si="5"/>
        <v>5898287.9999999991</v>
      </c>
      <c r="L121" s="20"/>
      <c r="M121" s="32"/>
      <c r="N121" s="20"/>
      <c r="O121" s="46" t="s">
        <v>27</v>
      </c>
      <c r="P121" s="27"/>
    </row>
    <row r="122" spans="2:17" ht="28.5" customHeight="1" x14ac:dyDescent="0.2">
      <c r="B122" s="18" t="s">
        <v>18</v>
      </c>
      <c r="C122" s="19" t="s">
        <v>340</v>
      </c>
      <c r="D122" s="19" t="s">
        <v>341</v>
      </c>
      <c r="E122" s="19" t="s">
        <v>344</v>
      </c>
      <c r="F122" s="19" t="s">
        <v>343</v>
      </c>
      <c r="G122" s="46" t="s">
        <v>255</v>
      </c>
      <c r="H122" s="47" t="s">
        <v>256</v>
      </c>
      <c r="I122" s="20">
        <v>1</v>
      </c>
      <c r="J122" s="20">
        <v>27000000</v>
      </c>
      <c r="K122" s="20">
        <f t="shared" si="5"/>
        <v>27000000</v>
      </c>
      <c r="L122" s="20"/>
      <c r="M122" s="22"/>
      <c r="N122" s="20"/>
      <c r="O122" s="46" t="s">
        <v>27</v>
      </c>
      <c r="P122" s="27"/>
    </row>
    <row r="123" spans="2:17" ht="36.75" customHeight="1" x14ac:dyDescent="0.2">
      <c r="B123" s="18" t="s">
        <v>18</v>
      </c>
      <c r="C123" s="19" t="s">
        <v>340</v>
      </c>
      <c r="D123" s="19" t="s">
        <v>341</v>
      </c>
      <c r="E123" s="19" t="s">
        <v>345</v>
      </c>
      <c r="F123" s="19" t="s">
        <v>346</v>
      </c>
      <c r="G123" s="46" t="s">
        <v>328</v>
      </c>
      <c r="H123" s="47" t="s">
        <v>256</v>
      </c>
      <c r="I123" s="20">
        <v>1</v>
      </c>
      <c r="J123" s="32">
        <f>2172800/1.12*3</f>
        <v>5819999.9999999991</v>
      </c>
      <c r="K123" s="20">
        <f t="shared" si="5"/>
        <v>5819999.9999999991</v>
      </c>
      <c r="L123" s="20"/>
      <c r="M123" s="32"/>
      <c r="N123" s="20"/>
      <c r="O123" s="46" t="s">
        <v>27</v>
      </c>
      <c r="P123" s="27"/>
    </row>
    <row r="124" spans="2:17" ht="34.5" customHeight="1" x14ac:dyDescent="0.2">
      <c r="B124" s="18" t="s">
        <v>18</v>
      </c>
      <c r="C124" s="19" t="s">
        <v>340</v>
      </c>
      <c r="D124" s="19" t="s">
        <v>341</v>
      </c>
      <c r="E124" s="19" t="s">
        <v>345</v>
      </c>
      <c r="F124" s="19" t="s">
        <v>346</v>
      </c>
      <c r="G124" s="46" t="s">
        <v>255</v>
      </c>
      <c r="H124" s="47" t="s">
        <v>256</v>
      </c>
      <c r="I124" s="20">
        <v>1</v>
      </c>
      <c r="J124" s="20">
        <v>27000000</v>
      </c>
      <c r="K124" s="20">
        <f t="shared" si="5"/>
        <v>27000000</v>
      </c>
      <c r="L124" s="20"/>
      <c r="M124" s="22"/>
      <c r="N124" s="20"/>
      <c r="O124" s="46" t="s">
        <v>27</v>
      </c>
      <c r="P124" s="27"/>
    </row>
    <row r="125" spans="2:17" ht="34.5" customHeight="1" x14ac:dyDescent="0.2">
      <c r="B125" s="18" t="s">
        <v>18</v>
      </c>
      <c r="C125" s="19" t="s">
        <v>347</v>
      </c>
      <c r="D125" s="19" t="s">
        <v>348</v>
      </c>
      <c r="E125" s="19" t="s">
        <v>349</v>
      </c>
      <c r="F125" s="19" t="s">
        <v>350</v>
      </c>
      <c r="G125" s="46" t="s">
        <v>145</v>
      </c>
      <c r="H125" s="47" t="s">
        <v>256</v>
      </c>
      <c r="I125" s="20">
        <v>1</v>
      </c>
      <c r="J125" s="20">
        <v>36448821.428571425</v>
      </c>
      <c r="K125" s="20">
        <f t="shared" si="5"/>
        <v>36448821.428571425</v>
      </c>
      <c r="L125" s="20"/>
      <c r="M125" s="22"/>
      <c r="N125" s="20"/>
      <c r="O125" s="46" t="s">
        <v>27</v>
      </c>
      <c r="P125" s="27"/>
    </row>
    <row r="126" spans="2:17" ht="34.5" customHeight="1" x14ac:dyDescent="0.2">
      <c r="B126" s="18" t="s">
        <v>18</v>
      </c>
      <c r="C126" s="19" t="s">
        <v>347</v>
      </c>
      <c r="D126" s="19" t="s">
        <v>348</v>
      </c>
      <c r="E126" s="19" t="s">
        <v>351</v>
      </c>
      <c r="F126" s="19" t="s">
        <v>352</v>
      </c>
      <c r="G126" s="46" t="s">
        <v>145</v>
      </c>
      <c r="H126" s="47" t="s">
        <v>256</v>
      </c>
      <c r="I126" s="20">
        <v>1</v>
      </c>
      <c r="J126" s="20">
        <v>35400000</v>
      </c>
      <c r="K126" s="20">
        <f t="shared" si="5"/>
        <v>35400000</v>
      </c>
      <c r="L126" s="20"/>
      <c r="M126" s="22"/>
      <c r="N126" s="20"/>
      <c r="O126" s="46" t="s">
        <v>27</v>
      </c>
      <c r="P126" s="27"/>
    </row>
    <row r="127" spans="2:17" ht="33" customHeight="1" x14ac:dyDescent="0.2">
      <c r="B127" s="18" t="s">
        <v>18</v>
      </c>
      <c r="C127" s="19" t="s">
        <v>347</v>
      </c>
      <c r="D127" s="19" t="s">
        <v>348</v>
      </c>
      <c r="E127" s="19" t="s">
        <v>353</v>
      </c>
      <c r="F127" s="19" t="s">
        <v>354</v>
      </c>
      <c r="G127" s="46" t="s">
        <v>145</v>
      </c>
      <c r="H127" s="47" t="s">
        <v>256</v>
      </c>
      <c r="I127" s="20">
        <v>1</v>
      </c>
      <c r="J127" s="20">
        <v>1299999.9600000002</v>
      </c>
      <c r="K127" s="20">
        <f t="shared" si="5"/>
        <v>1299999.9600000002</v>
      </c>
      <c r="L127" s="20"/>
      <c r="M127" s="22"/>
      <c r="N127" s="20"/>
      <c r="O127" s="46" t="s">
        <v>27</v>
      </c>
      <c r="P127" s="27"/>
    </row>
    <row r="128" spans="2:17" ht="33" customHeight="1" x14ac:dyDescent="0.2">
      <c r="B128" s="18" t="s">
        <v>18</v>
      </c>
      <c r="C128" s="19" t="s">
        <v>347</v>
      </c>
      <c r="D128" s="19" t="s">
        <v>348</v>
      </c>
      <c r="E128" s="19" t="s">
        <v>355</v>
      </c>
      <c r="F128" s="19" t="s">
        <v>356</v>
      </c>
      <c r="G128" s="46" t="s">
        <v>145</v>
      </c>
      <c r="H128" s="47" t="s">
        <v>256</v>
      </c>
      <c r="I128" s="20">
        <v>1</v>
      </c>
      <c r="J128" s="20">
        <v>3697279.8000000003</v>
      </c>
      <c r="K128" s="20">
        <f t="shared" si="5"/>
        <v>3697279.8000000003</v>
      </c>
      <c r="L128" s="20"/>
      <c r="M128" s="22"/>
      <c r="N128" s="20"/>
      <c r="O128" s="46" t="s">
        <v>27</v>
      </c>
      <c r="P128" s="27"/>
    </row>
    <row r="129" spans="2:16" ht="37.5" customHeight="1" x14ac:dyDescent="0.2">
      <c r="B129" s="18" t="s">
        <v>18</v>
      </c>
      <c r="C129" s="19" t="s">
        <v>340</v>
      </c>
      <c r="D129" s="19" t="s">
        <v>341</v>
      </c>
      <c r="E129" s="19" t="s">
        <v>357</v>
      </c>
      <c r="F129" s="19" t="s">
        <v>358</v>
      </c>
      <c r="G129" s="46" t="s">
        <v>328</v>
      </c>
      <c r="H129" s="47" t="s">
        <v>256</v>
      </c>
      <c r="I129" s="20">
        <v>1</v>
      </c>
      <c r="J129" s="20">
        <v>8848301.7241379321</v>
      </c>
      <c r="K129" s="20">
        <f t="shared" si="5"/>
        <v>8848301.7241379321</v>
      </c>
      <c r="L129" s="20"/>
      <c r="M129" s="32"/>
      <c r="N129" s="20"/>
      <c r="O129" s="46" t="s">
        <v>27</v>
      </c>
      <c r="P129" s="27"/>
    </row>
    <row r="130" spans="2:16" ht="33" customHeight="1" x14ac:dyDescent="0.2">
      <c r="B130" s="18" t="s">
        <v>18</v>
      </c>
      <c r="C130" s="19" t="s">
        <v>340</v>
      </c>
      <c r="D130" s="19" t="s">
        <v>341</v>
      </c>
      <c r="E130" s="19" t="s">
        <v>357</v>
      </c>
      <c r="F130" s="19" t="s">
        <v>358</v>
      </c>
      <c r="G130" s="46" t="s">
        <v>255</v>
      </c>
      <c r="H130" s="47" t="s">
        <v>256</v>
      </c>
      <c r="I130" s="20">
        <v>1</v>
      </c>
      <c r="J130" s="20">
        <v>44888091.606964275</v>
      </c>
      <c r="K130" s="20">
        <f t="shared" si="5"/>
        <v>44888091.606964275</v>
      </c>
      <c r="L130" s="20"/>
      <c r="M130" s="20"/>
      <c r="N130" s="20"/>
      <c r="O130" s="46" t="s">
        <v>27</v>
      </c>
      <c r="P130" s="27"/>
    </row>
    <row r="131" spans="2:16" ht="39" customHeight="1" x14ac:dyDescent="0.2">
      <c r="B131" s="18" t="s">
        <v>18</v>
      </c>
      <c r="C131" s="19" t="s">
        <v>359</v>
      </c>
      <c r="D131" s="19" t="s">
        <v>360</v>
      </c>
      <c r="E131" s="19" t="s">
        <v>361</v>
      </c>
      <c r="F131" s="19" t="s">
        <v>362</v>
      </c>
      <c r="G131" s="46" t="s">
        <v>22</v>
      </c>
      <c r="H131" s="47" t="s">
        <v>256</v>
      </c>
      <c r="I131" s="20">
        <v>1</v>
      </c>
      <c r="J131" s="20">
        <v>488000</v>
      </c>
      <c r="K131" s="20">
        <f>I131*J131</f>
        <v>488000</v>
      </c>
      <c r="L131" s="20"/>
      <c r="M131" s="22"/>
      <c r="N131" s="20"/>
      <c r="O131" s="46" t="s">
        <v>27</v>
      </c>
      <c r="P131" s="27"/>
    </row>
    <row r="132" spans="2:16" ht="37.5" customHeight="1" x14ac:dyDescent="0.2">
      <c r="B132" s="18" t="s">
        <v>18</v>
      </c>
      <c r="C132" s="19" t="s">
        <v>359</v>
      </c>
      <c r="D132" s="19" t="s">
        <v>360</v>
      </c>
      <c r="E132" s="19" t="s">
        <v>363</v>
      </c>
      <c r="F132" s="19" t="s">
        <v>364</v>
      </c>
      <c r="G132" s="46" t="s">
        <v>22</v>
      </c>
      <c r="H132" s="47" t="s">
        <v>256</v>
      </c>
      <c r="I132" s="20">
        <v>1</v>
      </c>
      <c r="J132" s="20">
        <v>2120000</v>
      </c>
      <c r="K132" s="20">
        <f>I132*J132</f>
        <v>2120000</v>
      </c>
      <c r="L132" s="20"/>
      <c r="M132" s="22"/>
      <c r="N132" s="20"/>
      <c r="O132" s="46" t="s">
        <v>27</v>
      </c>
      <c r="P132" s="30"/>
    </row>
    <row r="133" spans="2:16" ht="39" customHeight="1" x14ac:dyDescent="0.2">
      <c r="B133" s="18" t="s">
        <v>18</v>
      </c>
      <c r="C133" s="19" t="s">
        <v>359</v>
      </c>
      <c r="D133" s="19" t="s">
        <v>360</v>
      </c>
      <c r="E133" s="19" t="s">
        <v>365</v>
      </c>
      <c r="F133" s="19" t="s">
        <v>366</v>
      </c>
      <c r="G133" s="46" t="s">
        <v>22</v>
      </c>
      <c r="H133" s="47" t="s">
        <v>256</v>
      </c>
      <c r="I133" s="20">
        <v>1</v>
      </c>
      <c r="J133" s="20">
        <v>553571.42999999993</v>
      </c>
      <c r="K133" s="20">
        <f t="shared" ref="K133:K142" si="6">I133*J133</f>
        <v>553571.42999999993</v>
      </c>
      <c r="L133" s="20"/>
      <c r="M133" s="22"/>
      <c r="N133" s="20"/>
      <c r="O133" s="46" t="s">
        <v>27</v>
      </c>
      <c r="P133" s="30"/>
    </row>
    <row r="134" spans="2:16" ht="51" x14ac:dyDescent="0.2">
      <c r="B134" s="18" t="s">
        <v>18</v>
      </c>
      <c r="C134" s="19" t="s">
        <v>359</v>
      </c>
      <c r="D134" s="19" t="s">
        <v>360</v>
      </c>
      <c r="E134" s="19" t="s">
        <v>367</v>
      </c>
      <c r="F134" s="19" t="s">
        <v>368</v>
      </c>
      <c r="G134" s="46" t="s">
        <v>22</v>
      </c>
      <c r="H134" s="47" t="s">
        <v>256</v>
      </c>
      <c r="I134" s="20">
        <v>1</v>
      </c>
      <c r="J134" s="20">
        <v>560000</v>
      </c>
      <c r="K134" s="20">
        <f t="shared" si="6"/>
        <v>560000</v>
      </c>
      <c r="L134" s="20"/>
      <c r="M134" s="22"/>
      <c r="N134" s="20"/>
      <c r="O134" s="46" t="s">
        <v>27</v>
      </c>
      <c r="P134" s="30"/>
    </row>
    <row r="135" spans="2:16" ht="38.25" x14ac:dyDescent="0.2">
      <c r="B135" s="18" t="s">
        <v>18</v>
      </c>
      <c r="C135" s="19" t="s">
        <v>369</v>
      </c>
      <c r="D135" s="19" t="s">
        <v>370</v>
      </c>
      <c r="E135" s="19" t="s">
        <v>371</v>
      </c>
      <c r="F135" s="19" t="s">
        <v>372</v>
      </c>
      <c r="G135" s="46" t="s">
        <v>145</v>
      </c>
      <c r="H135" s="47" t="s">
        <v>256</v>
      </c>
      <c r="I135" s="20">
        <v>1</v>
      </c>
      <c r="J135" s="20">
        <v>16318800.666666666</v>
      </c>
      <c r="K135" s="20">
        <f t="shared" si="6"/>
        <v>16318800.666666666</v>
      </c>
      <c r="L135" s="20"/>
      <c r="M135" s="22"/>
      <c r="N135" s="20"/>
      <c r="O135" s="46" t="s">
        <v>27</v>
      </c>
      <c r="P135" s="27"/>
    </row>
    <row r="136" spans="2:16" ht="38.25" x14ac:dyDescent="0.2">
      <c r="B136" s="18" t="s">
        <v>18</v>
      </c>
      <c r="C136" s="19" t="s">
        <v>369</v>
      </c>
      <c r="D136" s="19" t="s">
        <v>370</v>
      </c>
      <c r="E136" s="19" t="s">
        <v>371</v>
      </c>
      <c r="F136" s="19" t="s">
        <v>372</v>
      </c>
      <c r="G136" s="46" t="s">
        <v>255</v>
      </c>
      <c r="H136" s="47" t="s">
        <v>256</v>
      </c>
      <c r="I136" s="20">
        <v>1</v>
      </c>
      <c r="J136" s="20">
        <f>195825608-16318800.6666667</f>
        <v>179506807.33333331</v>
      </c>
      <c r="K136" s="20">
        <f>I136*J136</f>
        <v>179506807.33333331</v>
      </c>
      <c r="L136" s="20"/>
      <c r="M136" s="22"/>
      <c r="N136" s="20"/>
      <c r="O136" s="46" t="s">
        <v>27</v>
      </c>
      <c r="P136" s="27"/>
    </row>
    <row r="137" spans="2:16" ht="38.25" x14ac:dyDescent="0.2">
      <c r="B137" s="18" t="s">
        <v>18</v>
      </c>
      <c r="C137" s="19" t="s">
        <v>369</v>
      </c>
      <c r="D137" s="19" t="s">
        <v>370</v>
      </c>
      <c r="E137" s="19" t="s">
        <v>373</v>
      </c>
      <c r="F137" s="19" t="s">
        <v>374</v>
      </c>
      <c r="G137" s="46" t="s">
        <v>145</v>
      </c>
      <c r="H137" s="47" t="s">
        <v>256</v>
      </c>
      <c r="I137" s="20">
        <v>1</v>
      </c>
      <c r="J137" s="20">
        <v>9310618.5999999996</v>
      </c>
      <c r="K137" s="20">
        <f t="shared" ref="K137" si="7">I137*J137</f>
        <v>9310618.5999999996</v>
      </c>
      <c r="L137" s="20"/>
      <c r="M137" s="22"/>
      <c r="N137" s="20"/>
      <c r="O137" s="46" t="s">
        <v>27</v>
      </c>
      <c r="P137" s="27"/>
    </row>
    <row r="138" spans="2:16" ht="38.25" x14ac:dyDescent="0.2">
      <c r="B138" s="18" t="s">
        <v>18</v>
      </c>
      <c r="C138" s="19" t="s">
        <v>369</v>
      </c>
      <c r="D138" s="19" t="s">
        <v>370</v>
      </c>
      <c r="E138" s="19" t="s">
        <v>373</v>
      </c>
      <c r="F138" s="19" t="s">
        <v>374</v>
      </c>
      <c r="G138" s="46" t="s">
        <v>255</v>
      </c>
      <c r="H138" s="47" t="s">
        <v>256</v>
      </c>
      <c r="I138" s="20">
        <v>1</v>
      </c>
      <c r="J138" s="20">
        <f>111727423.21-9310618.6</f>
        <v>102416804.61</v>
      </c>
      <c r="K138" s="20">
        <f t="shared" si="6"/>
        <v>102416804.61</v>
      </c>
      <c r="L138" s="20"/>
      <c r="M138" s="22"/>
      <c r="N138" s="20"/>
      <c r="O138" s="46" t="s">
        <v>27</v>
      </c>
      <c r="P138" s="27"/>
    </row>
    <row r="139" spans="2:16" ht="63.75" x14ac:dyDescent="0.2">
      <c r="B139" s="18" t="s">
        <v>18</v>
      </c>
      <c r="C139" s="19" t="s">
        <v>375</v>
      </c>
      <c r="D139" s="19" t="s">
        <v>376</v>
      </c>
      <c r="E139" s="19" t="s">
        <v>377</v>
      </c>
      <c r="F139" s="19" t="s">
        <v>378</v>
      </c>
      <c r="G139" s="46" t="s">
        <v>379</v>
      </c>
      <c r="H139" s="47" t="s">
        <v>256</v>
      </c>
      <c r="I139" s="20">
        <v>1</v>
      </c>
      <c r="J139" s="20">
        <v>8100000</v>
      </c>
      <c r="K139" s="20">
        <f t="shared" si="6"/>
        <v>8100000</v>
      </c>
      <c r="L139" s="20"/>
      <c r="M139" s="22"/>
      <c r="N139" s="20"/>
      <c r="O139" s="46" t="s">
        <v>27</v>
      </c>
      <c r="P139" s="27"/>
    </row>
    <row r="140" spans="2:16" ht="51" x14ac:dyDescent="0.2">
      <c r="B140" s="18" t="s">
        <v>18</v>
      </c>
      <c r="C140" s="19" t="s">
        <v>380</v>
      </c>
      <c r="D140" s="19" t="s">
        <v>381</v>
      </c>
      <c r="E140" s="19" t="s">
        <v>382</v>
      </c>
      <c r="F140" s="19" t="s">
        <v>383</v>
      </c>
      <c r="G140" s="46" t="s">
        <v>379</v>
      </c>
      <c r="H140" s="47" t="s">
        <v>256</v>
      </c>
      <c r="I140" s="20">
        <v>1</v>
      </c>
      <c r="J140" s="20">
        <v>9797008.0399999991</v>
      </c>
      <c r="K140" s="20">
        <f t="shared" si="6"/>
        <v>9797008.0399999991</v>
      </c>
      <c r="L140" s="20"/>
      <c r="M140" s="22"/>
      <c r="N140" s="20"/>
      <c r="O140" s="46" t="s">
        <v>27</v>
      </c>
      <c r="P140" s="27"/>
    </row>
    <row r="141" spans="2:16" ht="51" x14ac:dyDescent="0.2">
      <c r="B141" s="18" t="s">
        <v>18</v>
      </c>
      <c r="C141" s="19" t="s">
        <v>384</v>
      </c>
      <c r="D141" s="19" t="s">
        <v>381</v>
      </c>
      <c r="E141" s="19" t="s">
        <v>385</v>
      </c>
      <c r="F141" s="19" t="s">
        <v>386</v>
      </c>
      <c r="G141" s="46" t="s">
        <v>379</v>
      </c>
      <c r="H141" s="47" t="s">
        <v>256</v>
      </c>
      <c r="I141" s="20">
        <v>1</v>
      </c>
      <c r="J141" s="20">
        <f>1700000</f>
        <v>1700000</v>
      </c>
      <c r="K141" s="20">
        <f t="shared" si="6"/>
        <v>1700000</v>
      </c>
      <c r="L141" s="20"/>
      <c r="M141" s="22"/>
      <c r="N141" s="20"/>
      <c r="O141" s="46" t="s">
        <v>27</v>
      </c>
      <c r="P141" s="27"/>
    </row>
    <row r="142" spans="2:16" ht="57.75" customHeight="1" x14ac:dyDescent="0.2">
      <c r="B142" s="18" t="s">
        <v>18</v>
      </c>
      <c r="C142" s="19" t="s">
        <v>384</v>
      </c>
      <c r="D142" s="19" t="s">
        <v>381</v>
      </c>
      <c r="E142" s="19" t="s">
        <v>387</v>
      </c>
      <c r="F142" s="19" t="s">
        <v>388</v>
      </c>
      <c r="G142" s="46" t="s">
        <v>379</v>
      </c>
      <c r="H142" s="47" t="s">
        <v>256</v>
      </c>
      <c r="I142" s="20">
        <v>1</v>
      </c>
      <c r="J142" s="20">
        <f>1965000</f>
        <v>1965000</v>
      </c>
      <c r="K142" s="20">
        <f t="shared" si="6"/>
        <v>1965000</v>
      </c>
      <c r="L142" s="20"/>
      <c r="M142" s="22"/>
      <c r="N142" s="20"/>
      <c r="O142" s="46" t="s">
        <v>27</v>
      </c>
      <c r="P142" s="27"/>
    </row>
    <row r="143" spans="2:16" ht="38.25" x14ac:dyDescent="0.2">
      <c r="B143" s="18" t="s">
        <v>18</v>
      </c>
      <c r="C143" s="19" t="s">
        <v>389</v>
      </c>
      <c r="D143" s="19" t="s">
        <v>390</v>
      </c>
      <c r="E143" s="19" t="s">
        <v>391</v>
      </c>
      <c r="F143" s="19" t="s">
        <v>392</v>
      </c>
      <c r="G143" s="46" t="s">
        <v>379</v>
      </c>
      <c r="H143" s="47" t="s">
        <v>256</v>
      </c>
      <c r="I143" s="20">
        <v>1</v>
      </c>
      <c r="J143" s="20">
        <v>1339285.71</v>
      </c>
      <c r="K143" s="20">
        <f>I143*J143</f>
        <v>1339285.71</v>
      </c>
      <c r="L143" s="20"/>
      <c r="M143" s="22"/>
      <c r="N143" s="20"/>
      <c r="O143" s="46" t="s">
        <v>68</v>
      </c>
      <c r="P143" s="27"/>
    </row>
    <row r="144" spans="2:16" ht="38.25" x14ac:dyDescent="0.2">
      <c r="B144" s="18" t="s">
        <v>18</v>
      </c>
      <c r="C144" s="19" t="s">
        <v>393</v>
      </c>
      <c r="D144" s="19" t="s">
        <v>394</v>
      </c>
      <c r="E144" s="19" t="s">
        <v>395</v>
      </c>
      <c r="F144" s="19" t="s">
        <v>396</v>
      </c>
      <c r="G144" s="46" t="s">
        <v>379</v>
      </c>
      <c r="H144" s="47" t="s">
        <v>256</v>
      </c>
      <c r="I144" s="20">
        <v>1</v>
      </c>
      <c r="J144" s="20">
        <v>3450000</v>
      </c>
      <c r="K144" s="20">
        <f t="shared" ref="K144:K207" si="8">I144*J144</f>
        <v>3450000</v>
      </c>
      <c r="L144" s="20"/>
      <c r="M144" s="22"/>
      <c r="N144" s="20"/>
      <c r="O144" s="46" t="s">
        <v>27</v>
      </c>
      <c r="P144" s="30"/>
    </row>
    <row r="145" spans="2:16" ht="38.25" x14ac:dyDescent="0.2">
      <c r="B145" s="18" t="s">
        <v>18</v>
      </c>
      <c r="C145" s="19" t="s">
        <v>389</v>
      </c>
      <c r="D145" s="19" t="s">
        <v>390</v>
      </c>
      <c r="E145" s="19" t="s">
        <v>397</v>
      </c>
      <c r="F145" s="19" t="s">
        <v>398</v>
      </c>
      <c r="G145" s="46" t="s">
        <v>379</v>
      </c>
      <c r="H145" s="47" t="s">
        <v>256</v>
      </c>
      <c r="I145" s="20">
        <v>1</v>
      </c>
      <c r="J145" s="20">
        <f>3395591.52+1131863.84</f>
        <v>4527455.3600000003</v>
      </c>
      <c r="K145" s="20">
        <f t="shared" si="8"/>
        <v>4527455.3600000003</v>
      </c>
      <c r="L145" s="20"/>
      <c r="M145" s="22"/>
      <c r="N145" s="20"/>
      <c r="O145" s="46" t="s">
        <v>24</v>
      </c>
      <c r="P145" s="30"/>
    </row>
    <row r="146" spans="2:16" ht="38.25" x14ac:dyDescent="0.2">
      <c r="B146" s="18" t="s">
        <v>18</v>
      </c>
      <c r="C146" s="19" t="s">
        <v>389</v>
      </c>
      <c r="D146" s="19" t="s">
        <v>390</v>
      </c>
      <c r="E146" s="19" t="s">
        <v>399</v>
      </c>
      <c r="F146" s="19" t="s">
        <v>400</v>
      </c>
      <c r="G146" s="46" t="s">
        <v>379</v>
      </c>
      <c r="H146" s="47" t="s">
        <v>256</v>
      </c>
      <c r="I146" s="20">
        <v>1</v>
      </c>
      <c r="J146" s="20">
        <v>606062.5</v>
      </c>
      <c r="K146" s="20">
        <f>I146*J146</f>
        <v>606062.5</v>
      </c>
      <c r="L146" s="20"/>
      <c r="M146" s="22"/>
      <c r="N146" s="20"/>
      <c r="O146" s="46" t="s">
        <v>68</v>
      </c>
      <c r="P146" s="30"/>
    </row>
    <row r="147" spans="2:16" ht="51" x14ac:dyDescent="0.2">
      <c r="B147" s="18" t="s">
        <v>18</v>
      </c>
      <c r="C147" s="19" t="s">
        <v>401</v>
      </c>
      <c r="D147" s="19" t="s">
        <v>402</v>
      </c>
      <c r="E147" s="19" t="s">
        <v>403</v>
      </c>
      <c r="F147" s="19" t="s">
        <v>404</v>
      </c>
      <c r="G147" s="46" t="s">
        <v>379</v>
      </c>
      <c r="H147" s="47" t="s">
        <v>289</v>
      </c>
      <c r="I147" s="20">
        <v>1</v>
      </c>
      <c r="J147" s="20">
        <v>850000</v>
      </c>
      <c r="K147" s="20">
        <f t="shared" si="8"/>
        <v>850000</v>
      </c>
      <c r="L147" s="20"/>
      <c r="M147" s="22"/>
      <c r="N147" s="20"/>
      <c r="O147" s="46" t="s">
        <v>270</v>
      </c>
      <c r="P147" s="30"/>
    </row>
    <row r="148" spans="2:16" ht="38.25" x14ac:dyDescent="0.2">
      <c r="B148" s="18" t="s">
        <v>18</v>
      </c>
      <c r="C148" s="19" t="s">
        <v>405</v>
      </c>
      <c r="D148" s="19" t="s">
        <v>406</v>
      </c>
      <c r="E148" s="19" t="s">
        <v>407</v>
      </c>
      <c r="F148" s="19" t="s">
        <v>408</v>
      </c>
      <c r="G148" s="46" t="s">
        <v>379</v>
      </c>
      <c r="H148" s="47" t="s">
        <v>289</v>
      </c>
      <c r="I148" s="20">
        <v>1</v>
      </c>
      <c r="J148" s="20">
        <v>1031646.01</v>
      </c>
      <c r="K148" s="20">
        <f t="shared" si="8"/>
        <v>1031646.01</v>
      </c>
      <c r="L148" s="20"/>
      <c r="M148" s="22"/>
      <c r="N148" s="20"/>
      <c r="O148" s="46" t="s">
        <v>270</v>
      </c>
      <c r="P148" s="30"/>
    </row>
    <row r="149" spans="2:16" ht="38.25" x14ac:dyDescent="0.2">
      <c r="B149" s="18" t="s">
        <v>18</v>
      </c>
      <c r="C149" s="19" t="s">
        <v>409</v>
      </c>
      <c r="D149" s="19" t="s">
        <v>410</v>
      </c>
      <c r="E149" s="19" t="s">
        <v>411</v>
      </c>
      <c r="F149" s="19" t="s">
        <v>412</v>
      </c>
      <c r="G149" s="46" t="s">
        <v>255</v>
      </c>
      <c r="H149" s="47" t="s">
        <v>256</v>
      </c>
      <c r="I149" s="20">
        <v>1</v>
      </c>
      <c r="J149" s="20">
        <v>47258640</v>
      </c>
      <c r="K149" s="20">
        <f t="shared" si="8"/>
        <v>47258640</v>
      </c>
      <c r="L149" s="20"/>
      <c r="M149" s="22"/>
      <c r="N149" s="20"/>
      <c r="O149" s="46" t="s">
        <v>27</v>
      </c>
      <c r="P149" s="27"/>
    </row>
    <row r="150" spans="2:16" ht="38.25" x14ac:dyDescent="0.2">
      <c r="B150" s="18" t="s">
        <v>18</v>
      </c>
      <c r="C150" s="19" t="s">
        <v>409</v>
      </c>
      <c r="D150" s="19" t="s">
        <v>410</v>
      </c>
      <c r="E150" s="19" t="s">
        <v>413</v>
      </c>
      <c r="F150" s="19" t="s">
        <v>414</v>
      </c>
      <c r="G150" s="46" t="s">
        <v>379</v>
      </c>
      <c r="H150" s="47" t="s">
        <v>256</v>
      </c>
      <c r="I150" s="20">
        <v>1</v>
      </c>
      <c r="J150" s="20">
        <v>2142857.14</v>
      </c>
      <c r="K150" s="20">
        <f t="shared" si="8"/>
        <v>2142857.14</v>
      </c>
      <c r="L150" s="20"/>
      <c r="M150" s="22"/>
      <c r="N150" s="20"/>
      <c r="O150" s="46" t="s">
        <v>24</v>
      </c>
      <c r="P150" s="27"/>
    </row>
    <row r="151" spans="2:16" ht="40.5" customHeight="1" x14ac:dyDescent="0.2">
      <c r="B151" s="18" t="s">
        <v>18</v>
      </c>
      <c r="C151" s="19" t="s">
        <v>409</v>
      </c>
      <c r="D151" s="19" t="s">
        <v>410</v>
      </c>
      <c r="E151" s="19" t="s">
        <v>415</v>
      </c>
      <c r="F151" s="19" t="s">
        <v>416</v>
      </c>
      <c r="G151" s="46" t="s">
        <v>145</v>
      </c>
      <c r="H151" s="47" t="s">
        <v>256</v>
      </c>
      <c r="I151" s="20">
        <v>1</v>
      </c>
      <c r="J151" s="20">
        <f>41939292.86+35648400+33865596.43+46519189.59+54096878.57</f>
        <v>212069357.44999999</v>
      </c>
      <c r="K151" s="20">
        <f t="shared" si="8"/>
        <v>212069357.44999999</v>
      </c>
      <c r="L151" s="20"/>
      <c r="M151" s="22"/>
      <c r="N151" s="20"/>
      <c r="O151" s="46" t="s">
        <v>27</v>
      </c>
      <c r="P151" s="27"/>
    </row>
    <row r="152" spans="2:16" ht="38.25" x14ac:dyDescent="0.2">
      <c r="B152" s="18" t="s">
        <v>18</v>
      </c>
      <c r="C152" s="19" t="s">
        <v>409</v>
      </c>
      <c r="D152" s="19" t="s">
        <v>410</v>
      </c>
      <c r="E152" s="19" t="s">
        <v>417</v>
      </c>
      <c r="F152" s="19" t="s">
        <v>418</v>
      </c>
      <c r="G152" s="46" t="s">
        <v>379</v>
      </c>
      <c r="H152" s="47" t="s">
        <v>256</v>
      </c>
      <c r="I152" s="20">
        <v>1</v>
      </c>
      <c r="J152" s="20">
        <v>64000</v>
      </c>
      <c r="K152" s="20">
        <f t="shared" si="8"/>
        <v>64000</v>
      </c>
      <c r="L152" s="20"/>
      <c r="M152" s="22"/>
      <c r="N152" s="20"/>
      <c r="O152" s="46" t="s">
        <v>261</v>
      </c>
      <c r="P152" s="27"/>
    </row>
    <row r="153" spans="2:16" ht="38.25" x14ac:dyDescent="0.2">
      <c r="B153" s="18" t="s">
        <v>18</v>
      </c>
      <c r="C153" s="19" t="s">
        <v>409</v>
      </c>
      <c r="D153" s="19" t="s">
        <v>410</v>
      </c>
      <c r="E153" s="19" t="s">
        <v>419</v>
      </c>
      <c r="F153" s="19" t="s">
        <v>420</v>
      </c>
      <c r="G153" s="46" t="s">
        <v>379</v>
      </c>
      <c r="H153" s="47" t="s">
        <v>256</v>
      </c>
      <c r="I153" s="20">
        <v>1</v>
      </c>
      <c r="J153" s="20">
        <v>14400000</v>
      </c>
      <c r="K153" s="20">
        <f t="shared" si="8"/>
        <v>14400000</v>
      </c>
      <c r="L153" s="20"/>
      <c r="M153" s="22"/>
      <c r="N153" s="20"/>
      <c r="O153" s="46" t="s">
        <v>27</v>
      </c>
      <c r="P153" s="27"/>
    </row>
    <row r="154" spans="2:16" ht="39.75" customHeight="1" x14ac:dyDescent="0.2">
      <c r="B154" s="18" t="s">
        <v>18</v>
      </c>
      <c r="C154" s="19" t="s">
        <v>409</v>
      </c>
      <c r="D154" s="19" t="s">
        <v>410</v>
      </c>
      <c r="E154" s="19" t="s">
        <v>421</v>
      </c>
      <c r="F154" s="19" t="s">
        <v>422</v>
      </c>
      <c r="G154" s="46" t="s">
        <v>255</v>
      </c>
      <c r="H154" s="47" t="s">
        <v>256</v>
      </c>
      <c r="I154" s="20">
        <v>1</v>
      </c>
      <c r="J154" s="20">
        <f>150606305.416786</f>
        <v>150606305.41678599</v>
      </c>
      <c r="K154" s="20">
        <f t="shared" si="8"/>
        <v>150606305.41678599</v>
      </c>
      <c r="L154" s="20"/>
      <c r="M154" s="22"/>
      <c r="N154" s="20"/>
      <c r="O154" s="46" t="s">
        <v>305</v>
      </c>
      <c r="P154" s="27"/>
    </row>
    <row r="155" spans="2:16" ht="38.25" x14ac:dyDescent="0.2">
      <c r="B155" s="18" t="s">
        <v>18</v>
      </c>
      <c r="C155" s="19" t="s">
        <v>409</v>
      </c>
      <c r="D155" s="19" t="s">
        <v>410</v>
      </c>
      <c r="E155" s="19" t="s">
        <v>423</v>
      </c>
      <c r="F155" s="19" t="s">
        <v>424</v>
      </c>
      <c r="G155" s="46" t="s">
        <v>255</v>
      </c>
      <c r="H155" s="47" t="s">
        <v>256</v>
      </c>
      <c r="I155" s="20">
        <v>1</v>
      </c>
      <c r="J155" s="20">
        <f>75152994.5832143</f>
        <v>75152994.583214298</v>
      </c>
      <c r="K155" s="20">
        <f t="shared" si="8"/>
        <v>75152994.583214298</v>
      </c>
      <c r="L155" s="20"/>
      <c r="M155" s="22"/>
      <c r="N155" s="20"/>
      <c r="O155" s="46" t="s">
        <v>305</v>
      </c>
      <c r="P155" s="27"/>
    </row>
    <row r="156" spans="2:16" ht="38.25" x14ac:dyDescent="0.2">
      <c r="B156" s="18" t="s">
        <v>18</v>
      </c>
      <c r="C156" s="19" t="s">
        <v>425</v>
      </c>
      <c r="D156" s="19" t="s">
        <v>426</v>
      </c>
      <c r="E156" s="19" t="s">
        <v>427</v>
      </c>
      <c r="F156" s="19" t="s">
        <v>428</v>
      </c>
      <c r="G156" s="46" t="s">
        <v>255</v>
      </c>
      <c r="H156" s="47" t="s">
        <v>256</v>
      </c>
      <c r="I156" s="20">
        <v>1</v>
      </c>
      <c r="J156" s="20">
        <v>32319083.039999999</v>
      </c>
      <c r="K156" s="20">
        <f t="shared" si="8"/>
        <v>32319083.039999999</v>
      </c>
      <c r="L156" s="20"/>
      <c r="M156" s="22"/>
      <c r="N156" s="20"/>
      <c r="O156" s="46" t="s">
        <v>24</v>
      </c>
      <c r="P156" s="27"/>
    </row>
    <row r="157" spans="2:16" ht="38.25" x14ac:dyDescent="0.2">
      <c r="B157" s="18" t="s">
        <v>18</v>
      </c>
      <c r="C157" s="19" t="s">
        <v>425</v>
      </c>
      <c r="D157" s="19" t="s">
        <v>426</v>
      </c>
      <c r="E157" s="19" t="s">
        <v>429</v>
      </c>
      <c r="F157" s="19" t="s">
        <v>430</v>
      </c>
      <c r="G157" s="46" t="s">
        <v>145</v>
      </c>
      <c r="H157" s="47" t="s">
        <v>256</v>
      </c>
      <c r="I157" s="20">
        <v>1</v>
      </c>
      <c r="J157" s="20">
        <v>20278640.18</v>
      </c>
      <c r="K157" s="20">
        <f t="shared" si="8"/>
        <v>20278640.18</v>
      </c>
      <c r="L157" s="20"/>
      <c r="M157" s="22"/>
      <c r="N157" s="20"/>
      <c r="O157" s="46" t="s">
        <v>24</v>
      </c>
      <c r="P157" s="27"/>
    </row>
    <row r="158" spans="2:16" ht="38.25" x14ac:dyDescent="0.2">
      <c r="B158" s="18" t="s">
        <v>18</v>
      </c>
      <c r="C158" s="19" t="s">
        <v>425</v>
      </c>
      <c r="D158" s="19" t="s">
        <v>426</v>
      </c>
      <c r="E158" s="19" t="s">
        <v>431</v>
      </c>
      <c r="F158" s="19" t="s">
        <v>432</v>
      </c>
      <c r="G158" s="46" t="s">
        <v>145</v>
      </c>
      <c r="H158" s="47" t="s">
        <v>256</v>
      </c>
      <c r="I158" s="20">
        <v>1</v>
      </c>
      <c r="J158" s="20">
        <v>20091428.57</v>
      </c>
      <c r="K158" s="20">
        <f t="shared" si="8"/>
        <v>20091428.57</v>
      </c>
      <c r="L158" s="20"/>
      <c r="M158" s="22"/>
      <c r="N158" s="20"/>
      <c r="O158" s="46" t="s">
        <v>24</v>
      </c>
      <c r="P158" s="27"/>
    </row>
    <row r="159" spans="2:16" ht="38.25" x14ac:dyDescent="0.2">
      <c r="B159" s="18" t="s">
        <v>18</v>
      </c>
      <c r="C159" s="19" t="s">
        <v>425</v>
      </c>
      <c r="D159" s="19" t="s">
        <v>426</v>
      </c>
      <c r="E159" s="19" t="s">
        <v>433</v>
      </c>
      <c r="F159" s="19" t="s">
        <v>434</v>
      </c>
      <c r="G159" s="46" t="s">
        <v>255</v>
      </c>
      <c r="H159" s="47" t="s">
        <v>256</v>
      </c>
      <c r="I159" s="20">
        <v>1</v>
      </c>
      <c r="J159" s="20">
        <v>49888205.359999999</v>
      </c>
      <c r="K159" s="20">
        <f t="shared" si="8"/>
        <v>49888205.359999999</v>
      </c>
      <c r="L159" s="20"/>
      <c r="M159" s="22"/>
      <c r="N159" s="20"/>
      <c r="O159" s="46" t="s">
        <v>305</v>
      </c>
      <c r="P159" s="27"/>
    </row>
    <row r="160" spans="2:16" ht="38.25" x14ac:dyDescent="0.2">
      <c r="B160" s="18" t="s">
        <v>18</v>
      </c>
      <c r="C160" s="19" t="s">
        <v>435</v>
      </c>
      <c r="D160" s="19" t="s">
        <v>436</v>
      </c>
      <c r="E160" s="19" t="s">
        <v>437</v>
      </c>
      <c r="F160" s="19" t="s">
        <v>438</v>
      </c>
      <c r="G160" s="46" t="s">
        <v>379</v>
      </c>
      <c r="H160" s="47" t="s">
        <v>256</v>
      </c>
      <c r="I160" s="20">
        <v>1</v>
      </c>
      <c r="J160" s="20">
        <v>2401751.79</v>
      </c>
      <c r="K160" s="20">
        <f t="shared" si="8"/>
        <v>2401751.79</v>
      </c>
      <c r="L160" s="20"/>
      <c r="M160" s="22"/>
      <c r="N160" s="20"/>
      <c r="O160" s="46" t="s">
        <v>302</v>
      </c>
      <c r="P160" s="27"/>
    </row>
    <row r="161" spans="2:16" ht="38.25" x14ac:dyDescent="0.2">
      <c r="B161" s="18" t="s">
        <v>18</v>
      </c>
      <c r="C161" s="19" t="s">
        <v>435</v>
      </c>
      <c r="D161" s="19" t="s">
        <v>436</v>
      </c>
      <c r="E161" s="19" t="s">
        <v>439</v>
      </c>
      <c r="F161" s="19" t="s">
        <v>440</v>
      </c>
      <c r="G161" s="46" t="s">
        <v>379</v>
      </c>
      <c r="H161" s="47" t="s">
        <v>256</v>
      </c>
      <c r="I161" s="20">
        <v>1</v>
      </c>
      <c r="J161" s="20">
        <v>950561.61</v>
      </c>
      <c r="K161" s="20">
        <f t="shared" si="8"/>
        <v>950561.61</v>
      </c>
      <c r="L161" s="20"/>
      <c r="M161" s="22"/>
      <c r="N161" s="20"/>
      <c r="O161" s="46" t="s">
        <v>302</v>
      </c>
      <c r="P161" s="27"/>
    </row>
    <row r="162" spans="2:16" ht="56.25" customHeight="1" x14ac:dyDescent="0.2">
      <c r="B162" s="18" t="s">
        <v>18</v>
      </c>
      <c r="C162" s="19" t="s">
        <v>435</v>
      </c>
      <c r="D162" s="19" t="s">
        <v>436</v>
      </c>
      <c r="E162" s="19" t="s">
        <v>441</v>
      </c>
      <c r="F162" s="19" t="s">
        <v>442</v>
      </c>
      <c r="G162" s="46" t="s">
        <v>255</v>
      </c>
      <c r="H162" s="47" t="s">
        <v>256</v>
      </c>
      <c r="I162" s="20">
        <v>1</v>
      </c>
      <c r="J162" s="20">
        <v>35708899.999999993</v>
      </c>
      <c r="K162" s="20">
        <f t="shared" si="8"/>
        <v>35708899.999999993</v>
      </c>
      <c r="L162" s="20"/>
      <c r="M162" s="22"/>
      <c r="N162" s="20"/>
      <c r="O162" s="46" t="s">
        <v>27</v>
      </c>
      <c r="P162" s="27"/>
    </row>
    <row r="163" spans="2:16" ht="45.75" customHeight="1" x14ac:dyDescent="0.2">
      <c r="B163" s="18" t="s">
        <v>18</v>
      </c>
      <c r="C163" s="19" t="s">
        <v>435</v>
      </c>
      <c r="D163" s="19" t="s">
        <v>436</v>
      </c>
      <c r="E163" s="19" t="s">
        <v>443</v>
      </c>
      <c r="F163" s="19" t="s">
        <v>444</v>
      </c>
      <c r="G163" s="46" t="s">
        <v>379</v>
      </c>
      <c r="H163" s="47" t="s">
        <v>256</v>
      </c>
      <c r="I163" s="20">
        <v>1</v>
      </c>
      <c r="J163" s="20">
        <v>2400000</v>
      </c>
      <c r="K163" s="20">
        <f t="shared" si="8"/>
        <v>2400000</v>
      </c>
      <c r="L163" s="20"/>
      <c r="M163" s="22"/>
      <c r="N163" s="20"/>
      <c r="O163" s="46" t="s">
        <v>261</v>
      </c>
      <c r="P163" s="27"/>
    </row>
    <row r="164" spans="2:16" ht="38.25" x14ac:dyDescent="0.2">
      <c r="B164" s="18" t="s">
        <v>18</v>
      </c>
      <c r="C164" s="19" t="s">
        <v>425</v>
      </c>
      <c r="D164" s="19" t="s">
        <v>426</v>
      </c>
      <c r="E164" s="19" t="s">
        <v>445</v>
      </c>
      <c r="F164" s="19" t="s">
        <v>446</v>
      </c>
      <c r="G164" s="46" t="s">
        <v>379</v>
      </c>
      <c r="H164" s="47" t="s">
        <v>256</v>
      </c>
      <c r="I164" s="20">
        <v>1</v>
      </c>
      <c r="J164" s="20">
        <v>1036800</v>
      </c>
      <c r="K164" s="20">
        <f t="shared" si="8"/>
        <v>1036800</v>
      </c>
      <c r="L164" s="20"/>
      <c r="M164" s="22"/>
      <c r="N164" s="20"/>
      <c r="O164" s="46" t="s">
        <v>270</v>
      </c>
      <c r="P164" s="27"/>
    </row>
    <row r="165" spans="2:16" ht="35.25" customHeight="1" x14ac:dyDescent="0.2">
      <c r="B165" s="18" t="s">
        <v>18</v>
      </c>
      <c r="C165" s="19" t="s">
        <v>447</v>
      </c>
      <c r="D165" s="19" t="s">
        <v>448</v>
      </c>
      <c r="E165" s="19" t="s">
        <v>449</v>
      </c>
      <c r="F165" s="19" t="s">
        <v>450</v>
      </c>
      <c r="G165" s="46" t="s">
        <v>145</v>
      </c>
      <c r="H165" s="47" t="s">
        <v>256</v>
      </c>
      <c r="I165" s="20">
        <v>1</v>
      </c>
      <c r="J165" s="20">
        <v>13885947.6</v>
      </c>
      <c r="K165" s="20">
        <f t="shared" si="8"/>
        <v>13885947.6</v>
      </c>
      <c r="L165" s="20"/>
      <c r="M165" s="22"/>
      <c r="N165" s="20"/>
      <c r="O165" s="46" t="s">
        <v>27</v>
      </c>
      <c r="P165" s="27"/>
    </row>
    <row r="166" spans="2:16" ht="35.25" customHeight="1" x14ac:dyDescent="0.2">
      <c r="B166" s="18" t="s">
        <v>18</v>
      </c>
      <c r="C166" s="19" t="s">
        <v>447</v>
      </c>
      <c r="D166" s="19" t="s">
        <v>448</v>
      </c>
      <c r="E166" s="19" t="s">
        <v>451</v>
      </c>
      <c r="F166" s="19" t="s">
        <v>452</v>
      </c>
      <c r="G166" s="46" t="s">
        <v>379</v>
      </c>
      <c r="H166" s="47" t="s">
        <v>256</v>
      </c>
      <c r="I166" s="20">
        <v>1</v>
      </c>
      <c r="J166" s="20">
        <v>12296831.040000001</v>
      </c>
      <c r="K166" s="20">
        <f t="shared" si="8"/>
        <v>12296831.040000001</v>
      </c>
      <c r="L166" s="20"/>
      <c r="M166" s="22"/>
      <c r="N166" s="20"/>
      <c r="O166" s="46" t="s">
        <v>27</v>
      </c>
      <c r="P166" s="27"/>
    </row>
    <row r="167" spans="2:16" ht="38.25" customHeight="1" x14ac:dyDescent="0.2">
      <c r="B167" s="18" t="s">
        <v>18</v>
      </c>
      <c r="C167" s="19" t="s">
        <v>447</v>
      </c>
      <c r="D167" s="19" t="s">
        <v>448</v>
      </c>
      <c r="E167" s="19" t="s">
        <v>453</v>
      </c>
      <c r="F167" s="19" t="s">
        <v>454</v>
      </c>
      <c r="G167" s="46" t="s">
        <v>379</v>
      </c>
      <c r="H167" s="47" t="s">
        <v>256</v>
      </c>
      <c r="I167" s="20">
        <v>1</v>
      </c>
      <c r="J167" s="20">
        <v>185424</v>
      </c>
      <c r="K167" s="20">
        <f t="shared" si="8"/>
        <v>185424</v>
      </c>
      <c r="L167" s="20"/>
      <c r="M167" s="22"/>
      <c r="N167" s="20"/>
      <c r="O167" s="46" t="s">
        <v>27</v>
      </c>
      <c r="P167" s="27"/>
    </row>
    <row r="168" spans="2:16" ht="51" x14ac:dyDescent="0.2">
      <c r="B168" s="18" t="s">
        <v>18</v>
      </c>
      <c r="C168" s="19" t="s">
        <v>425</v>
      </c>
      <c r="D168" s="19" t="s">
        <v>426</v>
      </c>
      <c r="E168" s="19" t="s">
        <v>455</v>
      </c>
      <c r="F168" s="19" t="s">
        <v>456</v>
      </c>
      <c r="G168" s="46" t="s">
        <v>145</v>
      </c>
      <c r="H168" s="47" t="s">
        <v>256</v>
      </c>
      <c r="I168" s="20">
        <v>1</v>
      </c>
      <c r="J168" s="20">
        <v>149999.99999999997</v>
      </c>
      <c r="K168" s="20">
        <f t="shared" si="8"/>
        <v>149999.99999999997</v>
      </c>
      <c r="L168" s="20"/>
      <c r="M168" s="22"/>
      <c r="N168" s="20"/>
      <c r="O168" s="46" t="s">
        <v>27</v>
      </c>
      <c r="P168" s="27"/>
    </row>
    <row r="169" spans="2:16" ht="38.25" x14ac:dyDescent="0.2">
      <c r="B169" s="18" t="s">
        <v>18</v>
      </c>
      <c r="C169" s="19" t="s">
        <v>425</v>
      </c>
      <c r="D169" s="19" t="s">
        <v>426</v>
      </c>
      <c r="E169" s="19" t="s">
        <v>457</v>
      </c>
      <c r="F169" s="19" t="s">
        <v>458</v>
      </c>
      <c r="G169" s="46" t="s">
        <v>145</v>
      </c>
      <c r="H169" s="47" t="s">
        <v>256</v>
      </c>
      <c r="I169" s="20">
        <v>1</v>
      </c>
      <c r="J169" s="20">
        <v>149999.99999999997</v>
      </c>
      <c r="K169" s="20">
        <f t="shared" si="8"/>
        <v>149999.99999999997</v>
      </c>
      <c r="L169" s="20"/>
      <c r="M169" s="22"/>
      <c r="N169" s="20"/>
      <c r="O169" s="46" t="s">
        <v>27</v>
      </c>
      <c r="P169" s="27"/>
    </row>
    <row r="170" spans="2:16" ht="38.25" x14ac:dyDescent="0.2">
      <c r="B170" s="18" t="s">
        <v>18</v>
      </c>
      <c r="C170" s="19" t="s">
        <v>435</v>
      </c>
      <c r="D170" s="19" t="s">
        <v>436</v>
      </c>
      <c r="E170" s="19" t="s">
        <v>459</v>
      </c>
      <c r="F170" s="19" t="s">
        <v>460</v>
      </c>
      <c r="G170" s="46" t="s">
        <v>255</v>
      </c>
      <c r="H170" s="47" t="s">
        <v>256</v>
      </c>
      <c r="I170" s="20">
        <v>1</v>
      </c>
      <c r="J170" s="20">
        <v>41461206.899999999</v>
      </c>
      <c r="K170" s="20">
        <f t="shared" si="8"/>
        <v>41461206.899999999</v>
      </c>
      <c r="L170" s="20"/>
      <c r="M170" s="22"/>
      <c r="N170" s="20"/>
      <c r="O170" s="46" t="s">
        <v>68</v>
      </c>
      <c r="P170" s="27"/>
    </row>
    <row r="171" spans="2:16" ht="38.25" x14ac:dyDescent="0.2">
      <c r="B171" s="18" t="s">
        <v>18</v>
      </c>
      <c r="C171" s="19" t="s">
        <v>435</v>
      </c>
      <c r="D171" s="19" t="s">
        <v>436</v>
      </c>
      <c r="E171" s="19" t="s">
        <v>461</v>
      </c>
      <c r="F171" s="19" t="s">
        <v>462</v>
      </c>
      <c r="G171" s="46" t="s">
        <v>255</v>
      </c>
      <c r="H171" s="47" t="s">
        <v>256</v>
      </c>
      <c r="I171" s="20">
        <v>1</v>
      </c>
      <c r="J171" s="20">
        <v>27887540</v>
      </c>
      <c r="K171" s="20">
        <f t="shared" si="8"/>
        <v>27887540</v>
      </c>
      <c r="L171" s="20"/>
      <c r="M171" s="22"/>
      <c r="N171" s="20"/>
      <c r="O171" s="46" t="s">
        <v>24</v>
      </c>
      <c r="P171" s="27"/>
    </row>
    <row r="172" spans="2:16" ht="38.25" x14ac:dyDescent="0.2">
      <c r="B172" s="18" t="s">
        <v>18</v>
      </c>
      <c r="C172" s="19" t="s">
        <v>435</v>
      </c>
      <c r="D172" s="19" t="s">
        <v>436</v>
      </c>
      <c r="E172" s="19" t="s">
        <v>463</v>
      </c>
      <c r="F172" s="19" t="s">
        <v>464</v>
      </c>
      <c r="G172" s="46" t="s">
        <v>255</v>
      </c>
      <c r="H172" s="47" t="s">
        <v>256</v>
      </c>
      <c r="I172" s="20">
        <v>1</v>
      </c>
      <c r="J172" s="20">
        <v>11795000</v>
      </c>
      <c r="K172" s="20">
        <f t="shared" si="8"/>
        <v>11795000</v>
      </c>
      <c r="L172" s="20"/>
      <c r="M172" s="22"/>
      <c r="N172" s="20"/>
      <c r="O172" s="46" t="s">
        <v>27</v>
      </c>
      <c r="P172" s="27"/>
    </row>
    <row r="173" spans="2:16" ht="38.25" x14ac:dyDescent="0.2">
      <c r="B173" s="18" t="s">
        <v>18</v>
      </c>
      <c r="C173" s="19" t="s">
        <v>425</v>
      </c>
      <c r="D173" s="19" t="s">
        <v>426</v>
      </c>
      <c r="E173" s="19" t="s">
        <v>465</v>
      </c>
      <c r="F173" s="19" t="s">
        <v>466</v>
      </c>
      <c r="G173" s="46" t="s">
        <v>255</v>
      </c>
      <c r="H173" s="47" t="s">
        <v>256</v>
      </c>
      <c r="I173" s="20">
        <v>1</v>
      </c>
      <c r="J173" s="20">
        <v>36507198.210000001</v>
      </c>
      <c r="K173" s="20">
        <f t="shared" si="8"/>
        <v>36507198.210000001</v>
      </c>
      <c r="L173" s="20"/>
      <c r="M173" s="22"/>
      <c r="N173" s="20"/>
      <c r="O173" s="46" t="s">
        <v>27</v>
      </c>
      <c r="P173" s="27"/>
    </row>
    <row r="174" spans="2:16" ht="38.25" x14ac:dyDescent="0.2">
      <c r="B174" s="18" t="s">
        <v>18</v>
      </c>
      <c r="C174" s="19" t="s">
        <v>425</v>
      </c>
      <c r="D174" s="19" t="s">
        <v>426</v>
      </c>
      <c r="E174" s="19" t="s">
        <v>467</v>
      </c>
      <c r="F174" s="19" t="s">
        <v>468</v>
      </c>
      <c r="G174" s="46" t="s">
        <v>255</v>
      </c>
      <c r="H174" s="47" t="s">
        <v>256</v>
      </c>
      <c r="I174" s="20">
        <v>1</v>
      </c>
      <c r="J174" s="20">
        <v>28318571.43</v>
      </c>
      <c r="K174" s="20">
        <f t="shared" si="8"/>
        <v>28318571.43</v>
      </c>
      <c r="L174" s="20"/>
      <c r="M174" s="22"/>
      <c r="N174" s="20"/>
      <c r="O174" s="46" t="s">
        <v>24</v>
      </c>
      <c r="P174" s="27"/>
    </row>
    <row r="175" spans="2:16" ht="38.25" x14ac:dyDescent="0.2">
      <c r="B175" s="18" t="s">
        <v>18</v>
      </c>
      <c r="C175" s="19" t="s">
        <v>435</v>
      </c>
      <c r="D175" s="19" t="s">
        <v>436</v>
      </c>
      <c r="E175" s="19" t="s">
        <v>469</v>
      </c>
      <c r="F175" s="19" t="s">
        <v>470</v>
      </c>
      <c r="G175" s="46" t="s">
        <v>379</v>
      </c>
      <c r="H175" s="47" t="s">
        <v>256</v>
      </c>
      <c r="I175" s="20">
        <v>1</v>
      </c>
      <c r="J175" s="20">
        <v>3835709.82</v>
      </c>
      <c r="K175" s="20">
        <f t="shared" si="8"/>
        <v>3835709.82</v>
      </c>
      <c r="L175" s="20"/>
      <c r="M175" s="22"/>
      <c r="N175" s="20"/>
      <c r="O175" s="46" t="s">
        <v>24</v>
      </c>
      <c r="P175" s="27"/>
    </row>
    <row r="176" spans="2:16" ht="51" x14ac:dyDescent="0.2">
      <c r="B176" s="18" t="s">
        <v>18</v>
      </c>
      <c r="C176" s="19" t="s">
        <v>435</v>
      </c>
      <c r="D176" s="19" t="s">
        <v>436</v>
      </c>
      <c r="E176" s="19" t="s">
        <v>471</v>
      </c>
      <c r="F176" s="19" t="s">
        <v>472</v>
      </c>
      <c r="G176" s="46" t="s">
        <v>379</v>
      </c>
      <c r="H176" s="47" t="s">
        <v>256</v>
      </c>
      <c r="I176" s="20">
        <v>1</v>
      </c>
      <c r="J176" s="20">
        <v>209278.57</v>
      </c>
      <c r="K176" s="20">
        <f t="shared" si="8"/>
        <v>209278.57</v>
      </c>
      <c r="L176" s="20"/>
      <c r="M176" s="22"/>
      <c r="N176" s="20"/>
      <c r="O176" s="46" t="s">
        <v>24</v>
      </c>
      <c r="P176" s="27"/>
    </row>
    <row r="177" spans="2:16" ht="91.5" customHeight="1" x14ac:dyDescent="0.2">
      <c r="B177" s="18" t="s">
        <v>18</v>
      </c>
      <c r="C177" s="19" t="s">
        <v>435</v>
      </c>
      <c r="D177" s="19" t="s">
        <v>436</v>
      </c>
      <c r="E177" s="19" t="s">
        <v>473</v>
      </c>
      <c r="F177" s="19" t="s">
        <v>474</v>
      </c>
      <c r="G177" s="46" t="s">
        <v>255</v>
      </c>
      <c r="H177" s="47" t="s">
        <v>256</v>
      </c>
      <c r="I177" s="20">
        <v>1</v>
      </c>
      <c r="J177" s="20">
        <v>81000000</v>
      </c>
      <c r="K177" s="20">
        <f t="shared" si="8"/>
        <v>81000000</v>
      </c>
      <c r="L177" s="20"/>
      <c r="M177" s="22"/>
      <c r="N177" s="20"/>
      <c r="O177" s="46" t="s">
        <v>27</v>
      </c>
      <c r="P177" s="27"/>
    </row>
    <row r="178" spans="2:16" ht="38.25" x14ac:dyDescent="0.2">
      <c r="B178" s="18" t="s">
        <v>18</v>
      </c>
      <c r="C178" s="19" t="s">
        <v>435</v>
      </c>
      <c r="D178" s="19" t="s">
        <v>436</v>
      </c>
      <c r="E178" s="19" t="s">
        <v>475</v>
      </c>
      <c r="F178" s="19" t="s">
        <v>476</v>
      </c>
      <c r="G178" s="46" t="s">
        <v>22</v>
      </c>
      <c r="H178" s="47" t="s">
        <v>256</v>
      </c>
      <c r="I178" s="20">
        <v>1</v>
      </c>
      <c r="J178" s="20">
        <v>3235119.64</v>
      </c>
      <c r="K178" s="20">
        <f t="shared" si="8"/>
        <v>3235119.64</v>
      </c>
      <c r="L178" s="20"/>
      <c r="M178" s="22"/>
      <c r="N178" s="20"/>
      <c r="O178" s="46" t="s">
        <v>24</v>
      </c>
      <c r="P178" s="27"/>
    </row>
    <row r="179" spans="2:16" ht="38.25" x14ac:dyDescent="0.2">
      <c r="B179" s="18" t="s">
        <v>18</v>
      </c>
      <c r="C179" s="19" t="s">
        <v>435</v>
      </c>
      <c r="D179" s="19" t="s">
        <v>436</v>
      </c>
      <c r="E179" s="19" t="s">
        <v>477</v>
      </c>
      <c r="F179" s="19" t="s">
        <v>478</v>
      </c>
      <c r="G179" s="46" t="s">
        <v>22</v>
      </c>
      <c r="H179" s="47" t="s">
        <v>256</v>
      </c>
      <c r="I179" s="20">
        <v>1</v>
      </c>
      <c r="J179" s="20">
        <v>7643080.3600000003</v>
      </c>
      <c r="K179" s="20">
        <f t="shared" si="8"/>
        <v>7643080.3600000003</v>
      </c>
      <c r="L179" s="20"/>
      <c r="M179" s="22"/>
      <c r="N179" s="20"/>
      <c r="O179" s="46" t="s">
        <v>68</v>
      </c>
      <c r="P179" s="27"/>
    </row>
    <row r="180" spans="2:16" ht="38.25" x14ac:dyDescent="0.2">
      <c r="B180" s="18" t="s">
        <v>18</v>
      </c>
      <c r="C180" s="19" t="s">
        <v>425</v>
      </c>
      <c r="D180" s="19" t="s">
        <v>426</v>
      </c>
      <c r="E180" s="19" t="s">
        <v>479</v>
      </c>
      <c r="F180" s="19" t="s">
        <v>480</v>
      </c>
      <c r="G180" s="46" t="s">
        <v>22</v>
      </c>
      <c r="H180" s="47" t="s">
        <v>256</v>
      </c>
      <c r="I180" s="20">
        <v>1</v>
      </c>
      <c r="J180" s="20">
        <v>3671121.43</v>
      </c>
      <c r="K180" s="20">
        <f t="shared" si="8"/>
        <v>3671121.43</v>
      </c>
      <c r="L180" s="20"/>
      <c r="M180" s="22"/>
      <c r="N180" s="20"/>
      <c r="O180" s="46" t="s">
        <v>27</v>
      </c>
      <c r="P180" s="27"/>
    </row>
    <row r="181" spans="2:16" ht="38.25" x14ac:dyDescent="0.2">
      <c r="B181" s="18" t="s">
        <v>18</v>
      </c>
      <c r="C181" s="19" t="s">
        <v>435</v>
      </c>
      <c r="D181" s="19" t="s">
        <v>436</v>
      </c>
      <c r="E181" s="19" t="s">
        <v>481</v>
      </c>
      <c r="F181" s="19" t="s">
        <v>482</v>
      </c>
      <c r="G181" s="46" t="s">
        <v>22</v>
      </c>
      <c r="H181" s="47" t="s">
        <v>256</v>
      </c>
      <c r="I181" s="20">
        <v>1</v>
      </c>
      <c r="J181" s="20">
        <v>3461842.86</v>
      </c>
      <c r="K181" s="20">
        <f t="shared" si="8"/>
        <v>3461842.86</v>
      </c>
      <c r="L181" s="20"/>
      <c r="M181" s="22"/>
      <c r="N181" s="20"/>
      <c r="O181" s="46" t="s">
        <v>24</v>
      </c>
      <c r="P181" s="27"/>
    </row>
    <row r="182" spans="2:16" ht="57" customHeight="1" x14ac:dyDescent="0.2">
      <c r="B182" s="18" t="s">
        <v>18</v>
      </c>
      <c r="C182" s="19" t="s">
        <v>435</v>
      </c>
      <c r="D182" s="19" t="s">
        <v>436</v>
      </c>
      <c r="E182" s="19" t="s">
        <v>483</v>
      </c>
      <c r="F182" s="19" t="s">
        <v>484</v>
      </c>
      <c r="G182" s="46" t="s">
        <v>22</v>
      </c>
      <c r="H182" s="47" t="s">
        <v>256</v>
      </c>
      <c r="I182" s="20">
        <v>1</v>
      </c>
      <c r="J182" s="20">
        <v>972000</v>
      </c>
      <c r="K182" s="20">
        <f t="shared" si="8"/>
        <v>972000</v>
      </c>
      <c r="L182" s="20"/>
      <c r="M182" s="22"/>
      <c r="N182" s="20"/>
      <c r="O182" s="46" t="s">
        <v>27</v>
      </c>
      <c r="P182" s="27"/>
    </row>
    <row r="183" spans="2:16" ht="63.75" x14ac:dyDescent="0.2">
      <c r="B183" s="18" t="s">
        <v>18</v>
      </c>
      <c r="C183" s="19" t="s">
        <v>435</v>
      </c>
      <c r="D183" s="19" t="s">
        <v>436</v>
      </c>
      <c r="E183" s="19" t="s">
        <v>485</v>
      </c>
      <c r="F183" s="19" t="s">
        <v>486</v>
      </c>
      <c r="G183" s="46" t="s">
        <v>22</v>
      </c>
      <c r="H183" s="47" t="s">
        <v>256</v>
      </c>
      <c r="I183" s="20">
        <v>1</v>
      </c>
      <c r="J183" s="20">
        <v>1042823.8799999999</v>
      </c>
      <c r="K183" s="20">
        <f t="shared" si="8"/>
        <v>1042823.8799999999</v>
      </c>
      <c r="L183" s="20"/>
      <c r="M183" s="22"/>
      <c r="N183" s="20"/>
      <c r="O183" s="46" t="s">
        <v>261</v>
      </c>
      <c r="P183" s="27"/>
    </row>
    <row r="184" spans="2:16" ht="91.5" customHeight="1" x14ac:dyDescent="0.2">
      <c r="B184" s="18" t="s">
        <v>18</v>
      </c>
      <c r="C184" s="19" t="s">
        <v>435</v>
      </c>
      <c r="D184" s="19" t="s">
        <v>436</v>
      </c>
      <c r="E184" s="19" t="s">
        <v>487</v>
      </c>
      <c r="F184" s="19" t="s">
        <v>488</v>
      </c>
      <c r="G184" s="46" t="s">
        <v>22</v>
      </c>
      <c r="H184" s="47" t="s">
        <v>256</v>
      </c>
      <c r="I184" s="20">
        <v>1</v>
      </c>
      <c r="J184" s="20">
        <v>62487.72</v>
      </c>
      <c r="K184" s="20">
        <f t="shared" si="8"/>
        <v>62487.72</v>
      </c>
      <c r="L184" s="20"/>
      <c r="M184" s="22"/>
      <c r="N184" s="20"/>
      <c r="O184" s="46" t="s">
        <v>27</v>
      </c>
      <c r="P184" s="27"/>
    </row>
    <row r="185" spans="2:16" ht="45.75" customHeight="1" x14ac:dyDescent="0.2">
      <c r="B185" s="18" t="s">
        <v>18</v>
      </c>
      <c r="C185" s="19" t="s">
        <v>435</v>
      </c>
      <c r="D185" s="19" t="s">
        <v>436</v>
      </c>
      <c r="E185" s="19" t="s">
        <v>489</v>
      </c>
      <c r="F185" s="19" t="s">
        <v>490</v>
      </c>
      <c r="G185" s="46" t="s">
        <v>22</v>
      </c>
      <c r="H185" s="47" t="s">
        <v>256</v>
      </c>
      <c r="I185" s="20">
        <v>1</v>
      </c>
      <c r="J185" s="20">
        <v>11647800</v>
      </c>
      <c r="K185" s="20">
        <f t="shared" si="8"/>
        <v>11647800</v>
      </c>
      <c r="L185" s="20"/>
      <c r="M185" s="22"/>
      <c r="N185" s="20"/>
      <c r="O185" s="46" t="s">
        <v>68</v>
      </c>
      <c r="P185" s="27"/>
    </row>
    <row r="186" spans="2:16" ht="38.25" x14ac:dyDescent="0.2">
      <c r="B186" s="18" t="s">
        <v>18</v>
      </c>
      <c r="C186" s="19" t="s">
        <v>435</v>
      </c>
      <c r="D186" s="19" t="s">
        <v>436</v>
      </c>
      <c r="E186" s="19" t="s">
        <v>491</v>
      </c>
      <c r="F186" s="19" t="s">
        <v>492</v>
      </c>
      <c r="G186" s="46" t="s">
        <v>22</v>
      </c>
      <c r="H186" s="47" t="s">
        <v>256</v>
      </c>
      <c r="I186" s="20">
        <v>1</v>
      </c>
      <c r="J186" s="20">
        <v>12516782.140000001</v>
      </c>
      <c r="K186" s="20">
        <f t="shared" si="8"/>
        <v>12516782.140000001</v>
      </c>
      <c r="L186" s="20"/>
      <c r="M186" s="22"/>
      <c r="N186" s="20"/>
      <c r="O186" s="46" t="s">
        <v>493</v>
      </c>
      <c r="P186" s="27"/>
    </row>
    <row r="187" spans="2:16" ht="38.25" x14ac:dyDescent="0.2">
      <c r="B187" s="18" t="s">
        <v>18</v>
      </c>
      <c r="C187" s="19" t="s">
        <v>435</v>
      </c>
      <c r="D187" s="19" t="s">
        <v>436</v>
      </c>
      <c r="E187" s="19" t="s">
        <v>494</v>
      </c>
      <c r="F187" s="19" t="s">
        <v>495</v>
      </c>
      <c r="G187" s="46" t="s">
        <v>255</v>
      </c>
      <c r="H187" s="47" t="s">
        <v>256</v>
      </c>
      <c r="I187" s="20">
        <v>1</v>
      </c>
      <c r="J187" s="20">
        <v>180250312.93000001</v>
      </c>
      <c r="K187" s="20">
        <f t="shared" si="8"/>
        <v>180250312.93000001</v>
      </c>
      <c r="L187" s="20"/>
      <c r="M187" s="22"/>
      <c r="N187" s="20"/>
      <c r="O187" s="46" t="s">
        <v>302</v>
      </c>
      <c r="P187" s="30"/>
    </row>
    <row r="188" spans="2:16" ht="38.25" x14ac:dyDescent="0.2">
      <c r="B188" s="18" t="s">
        <v>18</v>
      </c>
      <c r="C188" s="19" t="s">
        <v>435</v>
      </c>
      <c r="D188" s="19" t="s">
        <v>436</v>
      </c>
      <c r="E188" s="19" t="s">
        <v>496</v>
      </c>
      <c r="F188" s="19" t="s">
        <v>497</v>
      </c>
      <c r="G188" s="46" t="s">
        <v>255</v>
      </c>
      <c r="H188" s="47" t="s">
        <v>256</v>
      </c>
      <c r="I188" s="20">
        <v>1</v>
      </c>
      <c r="J188" s="20">
        <v>369758563.38999999</v>
      </c>
      <c r="K188" s="20">
        <f t="shared" si="8"/>
        <v>369758563.38999999</v>
      </c>
      <c r="L188" s="20"/>
      <c r="M188" s="22"/>
      <c r="N188" s="20"/>
      <c r="O188" s="46" t="s">
        <v>493</v>
      </c>
      <c r="P188" s="30"/>
    </row>
    <row r="189" spans="2:16" ht="38.25" x14ac:dyDescent="0.2">
      <c r="B189" s="18" t="s">
        <v>18</v>
      </c>
      <c r="C189" s="19" t="s">
        <v>435</v>
      </c>
      <c r="D189" s="19" t="s">
        <v>436</v>
      </c>
      <c r="E189" s="19" t="s">
        <v>498</v>
      </c>
      <c r="F189" s="19" t="s">
        <v>499</v>
      </c>
      <c r="G189" s="46" t="s">
        <v>255</v>
      </c>
      <c r="H189" s="47" t="s">
        <v>256</v>
      </c>
      <c r="I189" s="20">
        <v>1</v>
      </c>
      <c r="J189" s="20">
        <v>30375000</v>
      </c>
      <c r="K189" s="20">
        <f t="shared" si="8"/>
        <v>30375000</v>
      </c>
      <c r="L189" s="20"/>
      <c r="M189" s="22"/>
      <c r="N189" s="20"/>
      <c r="O189" s="46" t="s">
        <v>27</v>
      </c>
      <c r="P189" s="30"/>
    </row>
    <row r="190" spans="2:16" ht="38.25" x14ac:dyDescent="0.2">
      <c r="B190" s="18" t="s">
        <v>18</v>
      </c>
      <c r="C190" s="19" t="s">
        <v>435</v>
      </c>
      <c r="D190" s="19" t="s">
        <v>436</v>
      </c>
      <c r="E190" s="19" t="s">
        <v>500</v>
      </c>
      <c r="F190" s="19" t="s">
        <v>501</v>
      </c>
      <c r="G190" s="46" t="s">
        <v>255</v>
      </c>
      <c r="H190" s="47" t="s">
        <v>256</v>
      </c>
      <c r="I190" s="20">
        <v>1</v>
      </c>
      <c r="J190" s="20">
        <v>19282589.289999999</v>
      </c>
      <c r="K190" s="20">
        <f t="shared" si="8"/>
        <v>19282589.289999999</v>
      </c>
      <c r="L190" s="20"/>
      <c r="M190" s="22"/>
      <c r="N190" s="20"/>
      <c r="O190" s="46" t="s">
        <v>261</v>
      </c>
      <c r="P190" s="30"/>
    </row>
    <row r="191" spans="2:16" ht="38.25" x14ac:dyDescent="0.2">
      <c r="B191" s="18" t="s">
        <v>18</v>
      </c>
      <c r="C191" s="19" t="s">
        <v>435</v>
      </c>
      <c r="D191" s="19" t="s">
        <v>436</v>
      </c>
      <c r="E191" s="19" t="s">
        <v>502</v>
      </c>
      <c r="F191" s="19" t="s">
        <v>503</v>
      </c>
      <c r="G191" s="46" t="s">
        <v>255</v>
      </c>
      <c r="H191" s="47" t="s">
        <v>256</v>
      </c>
      <c r="I191" s="20">
        <v>1</v>
      </c>
      <c r="J191" s="20">
        <v>789799999.99999988</v>
      </c>
      <c r="K191" s="20">
        <f t="shared" si="8"/>
        <v>789799999.99999988</v>
      </c>
      <c r="L191" s="20"/>
      <c r="M191" s="22"/>
      <c r="N191" s="20"/>
      <c r="O191" s="46" t="s">
        <v>27</v>
      </c>
      <c r="P191" s="30"/>
    </row>
    <row r="192" spans="2:16" ht="38.25" x14ac:dyDescent="0.2">
      <c r="B192" s="18" t="s">
        <v>18</v>
      </c>
      <c r="C192" s="19" t="s">
        <v>435</v>
      </c>
      <c r="D192" s="19" t="s">
        <v>436</v>
      </c>
      <c r="E192" s="19" t="s">
        <v>504</v>
      </c>
      <c r="F192" s="19" t="s">
        <v>505</v>
      </c>
      <c r="G192" s="46" t="s">
        <v>22</v>
      </c>
      <c r="H192" s="47" t="s">
        <v>256</v>
      </c>
      <c r="I192" s="20">
        <v>1</v>
      </c>
      <c r="J192" s="20">
        <v>5069660.71</v>
      </c>
      <c r="K192" s="20">
        <f t="shared" si="8"/>
        <v>5069660.71</v>
      </c>
      <c r="L192" s="20"/>
      <c r="M192" s="22"/>
      <c r="N192" s="20"/>
      <c r="O192" s="46" t="s">
        <v>302</v>
      </c>
      <c r="P192" s="27"/>
    </row>
    <row r="193" spans="2:16" ht="38.25" x14ac:dyDescent="0.2">
      <c r="B193" s="18" t="s">
        <v>18</v>
      </c>
      <c r="C193" s="19" t="s">
        <v>435</v>
      </c>
      <c r="D193" s="19" t="s">
        <v>436</v>
      </c>
      <c r="E193" s="19" t="s">
        <v>506</v>
      </c>
      <c r="F193" s="19" t="s">
        <v>507</v>
      </c>
      <c r="G193" s="46" t="s">
        <v>22</v>
      </c>
      <c r="H193" s="47" t="s">
        <v>256</v>
      </c>
      <c r="I193" s="20">
        <v>1</v>
      </c>
      <c r="J193" s="20">
        <v>2588062.5</v>
      </c>
      <c r="K193" s="20">
        <f t="shared" si="8"/>
        <v>2588062.5</v>
      </c>
      <c r="L193" s="20"/>
      <c r="M193" s="22"/>
      <c r="N193" s="20"/>
      <c r="O193" s="46" t="s">
        <v>302</v>
      </c>
      <c r="P193" s="27"/>
    </row>
    <row r="194" spans="2:16" ht="38.25" x14ac:dyDescent="0.2">
      <c r="B194" s="18" t="s">
        <v>18</v>
      </c>
      <c r="C194" s="19" t="s">
        <v>435</v>
      </c>
      <c r="D194" s="19" t="s">
        <v>436</v>
      </c>
      <c r="E194" s="19" t="s">
        <v>508</v>
      </c>
      <c r="F194" s="19" t="s">
        <v>509</v>
      </c>
      <c r="G194" s="46" t="s">
        <v>255</v>
      </c>
      <c r="H194" s="47" t="s">
        <v>256</v>
      </c>
      <c r="I194" s="20">
        <v>1</v>
      </c>
      <c r="J194" s="20">
        <v>32551401.539999999</v>
      </c>
      <c r="K194" s="20">
        <f t="shared" si="8"/>
        <v>32551401.539999999</v>
      </c>
      <c r="L194" s="20"/>
      <c r="M194" s="22"/>
      <c r="N194" s="20"/>
      <c r="O194" s="46" t="s">
        <v>493</v>
      </c>
      <c r="P194" s="27"/>
    </row>
    <row r="195" spans="2:16" ht="48" customHeight="1" x14ac:dyDescent="0.2">
      <c r="B195" s="18" t="s">
        <v>18</v>
      </c>
      <c r="C195" s="19" t="s">
        <v>435</v>
      </c>
      <c r="D195" s="19" t="s">
        <v>436</v>
      </c>
      <c r="E195" s="19" t="s">
        <v>510</v>
      </c>
      <c r="F195" s="19" t="s">
        <v>511</v>
      </c>
      <c r="G195" s="46" t="s">
        <v>255</v>
      </c>
      <c r="H195" s="47" t="s">
        <v>256</v>
      </c>
      <c r="I195" s="20">
        <v>1</v>
      </c>
      <c r="J195" s="20">
        <v>26334944.640000001</v>
      </c>
      <c r="K195" s="20">
        <f t="shared" si="8"/>
        <v>26334944.640000001</v>
      </c>
      <c r="L195" s="20"/>
      <c r="M195" s="22"/>
      <c r="N195" s="20"/>
      <c r="O195" s="46" t="s">
        <v>68</v>
      </c>
      <c r="P195" s="27"/>
    </row>
    <row r="196" spans="2:16" ht="55.5" customHeight="1" x14ac:dyDescent="0.2">
      <c r="B196" s="18" t="s">
        <v>18</v>
      </c>
      <c r="C196" s="19" t="s">
        <v>425</v>
      </c>
      <c r="D196" s="19" t="s">
        <v>426</v>
      </c>
      <c r="E196" s="19" t="s">
        <v>512</v>
      </c>
      <c r="F196" s="19" t="s">
        <v>513</v>
      </c>
      <c r="G196" s="46" t="s">
        <v>255</v>
      </c>
      <c r="H196" s="47" t="s">
        <v>256</v>
      </c>
      <c r="I196" s="20">
        <v>1</v>
      </c>
      <c r="J196" s="20">
        <v>39344120</v>
      </c>
      <c r="K196" s="20">
        <f t="shared" si="8"/>
        <v>39344120</v>
      </c>
      <c r="L196" s="20"/>
      <c r="M196" s="22"/>
      <c r="N196" s="20"/>
      <c r="O196" s="46" t="s">
        <v>68</v>
      </c>
      <c r="P196" s="27"/>
    </row>
    <row r="197" spans="2:16" ht="49.5" customHeight="1" x14ac:dyDescent="0.2">
      <c r="B197" s="18" t="s">
        <v>18</v>
      </c>
      <c r="C197" s="19" t="s">
        <v>435</v>
      </c>
      <c r="D197" s="19" t="s">
        <v>436</v>
      </c>
      <c r="E197" s="19" t="s">
        <v>514</v>
      </c>
      <c r="F197" s="19" t="s">
        <v>515</v>
      </c>
      <c r="G197" s="46" t="s">
        <v>255</v>
      </c>
      <c r="H197" s="47" t="s">
        <v>256</v>
      </c>
      <c r="I197" s="20">
        <v>1</v>
      </c>
      <c r="J197" s="20">
        <v>41631107.140000001</v>
      </c>
      <c r="K197" s="20">
        <f t="shared" si="8"/>
        <v>41631107.140000001</v>
      </c>
      <c r="L197" s="20"/>
      <c r="M197" s="22"/>
      <c r="N197" s="20"/>
      <c r="O197" s="46" t="s">
        <v>68</v>
      </c>
      <c r="P197" s="27"/>
    </row>
    <row r="198" spans="2:16" ht="39.75" customHeight="1" x14ac:dyDescent="0.2">
      <c r="B198" s="18" t="s">
        <v>18</v>
      </c>
      <c r="C198" s="19" t="s">
        <v>516</v>
      </c>
      <c r="D198" s="19" t="s">
        <v>517</v>
      </c>
      <c r="E198" s="19" t="s">
        <v>518</v>
      </c>
      <c r="F198" s="19" t="s">
        <v>519</v>
      </c>
      <c r="G198" s="46" t="s">
        <v>255</v>
      </c>
      <c r="H198" s="47" t="s">
        <v>256</v>
      </c>
      <c r="I198" s="20">
        <v>1</v>
      </c>
      <c r="J198" s="20">
        <v>187496200</v>
      </c>
      <c r="K198" s="20">
        <f t="shared" si="8"/>
        <v>187496200</v>
      </c>
      <c r="L198" s="20"/>
      <c r="M198" s="22"/>
      <c r="N198" s="20"/>
      <c r="O198" s="46" t="s">
        <v>27</v>
      </c>
      <c r="P198" s="27"/>
    </row>
    <row r="199" spans="2:16" ht="30.75" customHeight="1" x14ac:dyDescent="0.2">
      <c r="B199" s="18" t="s">
        <v>18</v>
      </c>
      <c r="C199" s="19" t="s">
        <v>520</v>
      </c>
      <c r="D199" s="19" t="s">
        <v>521</v>
      </c>
      <c r="E199" s="19" t="s">
        <v>522</v>
      </c>
      <c r="F199" s="19" t="s">
        <v>523</v>
      </c>
      <c r="G199" s="46" t="s">
        <v>255</v>
      </c>
      <c r="H199" s="47" t="s">
        <v>256</v>
      </c>
      <c r="I199" s="20">
        <v>1</v>
      </c>
      <c r="J199" s="20">
        <v>63173879.999999993</v>
      </c>
      <c r="K199" s="20">
        <f t="shared" si="8"/>
        <v>63173879.999999993</v>
      </c>
      <c r="L199" s="20"/>
      <c r="M199" s="22"/>
      <c r="N199" s="20"/>
      <c r="O199" s="46" t="s">
        <v>27</v>
      </c>
      <c r="P199" s="27"/>
    </row>
    <row r="200" spans="2:16" ht="42.75" customHeight="1" x14ac:dyDescent="0.2">
      <c r="B200" s="18" t="s">
        <v>18</v>
      </c>
      <c r="C200" s="19" t="s">
        <v>435</v>
      </c>
      <c r="D200" s="19" t="s">
        <v>436</v>
      </c>
      <c r="E200" s="19" t="s">
        <v>524</v>
      </c>
      <c r="F200" s="19" t="s">
        <v>525</v>
      </c>
      <c r="G200" s="46" t="s">
        <v>255</v>
      </c>
      <c r="H200" s="47" t="s">
        <v>256</v>
      </c>
      <c r="I200" s="20">
        <v>1</v>
      </c>
      <c r="J200" s="20">
        <v>78139285.709999993</v>
      </c>
      <c r="K200" s="20">
        <f t="shared" si="8"/>
        <v>78139285.709999993</v>
      </c>
      <c r="L200" s="20"/>
      <c r="M200" s="22"/>
      <c r="N200" s="20"/>
      <c r="O200" s="46" t="s">
        <v>24</v>
      </c>
      <c r="P200" s="27"/>
    </row>
    <row r="201" spans="2:16" ht="30.75" customHeight="1" x14ac:dyDescent="0.2">
      <c r="B201" s="18" t="s">
        <v>18</v>
      </c>
      <c r="C201" s="19" t="s">
        <v>526</v>
      </c>
      <c r="D201" s="19" t="s">
        <v>527</v>
      </c>
      <c r="E201" s="19" t="s">
        <v>528</v>
      </c>
      <c r="F201" s="19" t="s">
        <v>529</v>
      </c>
      <c r="G201" s="46" t="s">
        <v>379</v>
      </c>
      <c r="H201" s="47" t="s">
        <v>256</v>
      </c>
      <c r="I201" s="20">
        <v>1</v>
      </c>
      <c r="J201" s="20">
        <v>7068214.29</v>
      </c>
      <c r="K201" s="20">
        <f t="shared" si="8"/>
        <v>7068214.29</v>
      </c>
      <c r="L201" s="20"/>
      <c r="M201" s="22"/>
      <c r="N201" s="20"/>
      <c r="O201" s="46" t="s">
        <v>27</v>
      </c>
      <c r="P201" s="27"/>
    </row>
    <row r="202" spans="2:16" ht="35.25" customHeight="1" x14ac:dyDescent="0.2">
      <c r="B202" s="18" t="s">
        <v>18</v>
      </c>
      <c r="C202" s="19" t="s">
        <v>530</v>
      </c>
      <c r="D202" s="19" t="s">
        <v>531</v>
      </c>
      <c r="E202" s="19" t="s">
        <v>532</v>
      </c>
      <c r="F202" s="19" t="s">
        <v>533</v>
      </c>
      <c r="G202" s="46" t="s">
        <v>145</v>
      </c>
      <c r="H202" s="47" t="s">
        <v>256</v>
      </c>
      <c r="I202" s="20">
        <v>1</v>
      </c>
      <c r="J202" s="20">
        <v>1869899.9999999998</v>
      </c>
      <c r="K202" s="20">
        <f t="shared" si="8"/>
        <v>1869899.9999999998</v>
      </c>
      <c r="L202" s="20"/>
      <c r="M202" s="22"/>
      <c r="N202" s="20"/>
      <c r="O202" s="46" t="s">
        <v>305</v>
      </c>
      <c r="P202" s="27"/>
    </row>
    <row r="203" spans="2:16" ht="38.25" x14ac:dyDescent="0.2">
      <c r="B203" s="18" t="s">
        <v>18</v>
      </c>
      <c r="C203" s="19" t="s">
        <v>534</v>
      </c>
      <c r="D203" s="19" t="s">
        <v>535</v>
      </c>
      <c r="E203" s="19" t="s">
        <v>536</v>
      </c>
      <c r="F203" s="19" t="s">
        <v>537</v>
      </c>
      <c r="G203" s="46" t="s">
        <v>145</v>
      </c>
      <c r="H203" s="47" t="s">
        <v>256</v>
      </c>
      <c r="I203" s="20">
        <v>1</v>
      </c>
      <c r="J203" s="20">
        <f>40459932+74124828</f>
        <v>114584760</v>
      </c>
      <c r="K203" s="20">
        <f t="shared" si="8"/>
        <v>114584760</v>
      </c>
      <c r="L203" s="20"/>
      <c r="M203" s="22"/>
      <c r="N203" s="20"/>
      <c r="O203" s="46" t="s">
        <v>27</v>
      </c>
      <c r="P203" s="30"/>
    </row>
    <row r="204" spans="2:16" ht="39.75" customHeight="1" x14ac:dyDescent="0.2">
      <c r="B204" s="18" t="s">
        <v>18</v>
      </c>
      <c r="C204" s="19" t="s">
        <v>534</v>
      </c>
      <c r="D204" s="19" t="s">
        <v>535</v>
      </c>
      <c r="E204" s="19" t="s">
        <v>538</v>
      </c>
      <c r="F204" s="19" t="s">
        <v>539</v>
      </c>
      <c r="G204" s="46" t="s">
        <v>145</v>
      </c>
      <c r="H204" s="47" t="s">
        <v>256</v>
      </c>
      <c r="I204" s="20">
        <v>1</v>
      </c>
      <c r="J204" s="20">
        <v>57977136</v>
      </c>
      <c r="K204" s="20">
        <f t="shared" si="8"/>
        <v>57977136</v>
      </c>
      <c r="L204" s="20"/>
      <c r="M204" s="22"/>
      <c r="N204" s="20"/>
      <c r="O204" s="46" t="s">
        <v>27</v>
      </c>
      <c r="P204" s="30"/>
    </row>
    <row r="205" spans="2:16" ht="42.75" customHeight="1" x14ac:dyDescent="0.2">
      <c r="B205" s="18" t="s">
        <v>18</v>
      </c>
      <c r="C205" s="19" t="s">
        <v>540</v>
      </c>
      <c r="D205" s="19" t="s">
        <v>541</v>
      </c>
      <c r="E205" s="19" t="s">
        <v>542</v>
      </c>
      <c r="F205" s="19" t="s">
        <v>543</v>
      </c>
      <c r="G205" s="46" t="s">
        <v>328</v>
      </c>
      <c r="H205" s="47" t="s">
        <v>256</v>
      </c>
      <c r="I205" s="20">
        <v>1</v>
      </c>
      <c r="J205" s="20">
        <f>1963456.72/1.12*3</f>
        <v>5259259.0714285709</v>
      </c>
      <c r="K205" s="20">
        <f t="shared" si="8"/>
        <v>5259259.0714285709</v>
      </c>
      <c r="L205" s="20"/>
      <c r="M205" s="20"/>
      <c r="N205" s="20"/>
      <c r="O205" s="46" t="s">
        <v>27</v>
      </c>
      <c r="P205" s="30"/>
    </row>
    <row r="206" spans="2:16" ht="33.75" customHeight="1" x14ac:dyDescent="0.2">
      <c r="B206" s="18" t="s">
        <v>18</v>
      </c>
      <c r="C206" s="19" t="s">
        <v>540</v>
      </c>
      <c r="D206" s="19" t="s">
        <v>541</v>
      </c>
      <c r="E206" s="19" t="s">
        <v>542</v>
      </c>
      <c r="F206" s="19" t="s">
        <v>543</v>
      </c>
      <c r="G206" s="46" t="s">
        <v>255</v>
      </c>
      <c r="H206" s="47" t="s">
        <v>256</v>
      </c>
      <c r="I206" s="20">
        <v>1</v>
      </c>
      <c r="J206" s="20">
        <v>24750000</v>
      </c>
      <c r="K206" s="20">
        <f t="shared" si="8"/>
        <v>24750000</v>
      </c>
      <c r="L206" s="20"/>
      <c r="M206" s="22"/>
      <c r="N206" s="20"/>
      <c r="O206" s="46" t="s">
        <v>27</v>
      </c>
      <c r="P206" s="30"/>
    </row>
    <row r="207" spans="2:16" ht="25.5" x14ac:dyDescent="0.2">
      <c r="B207" s="18" t="s">
        <v>18</v>
      </c>
      <c r="C207" s="19" t="s">
        <v>242</v>
      </c>
      <c r="D207" s="19" t="s">
        <v>243</v>
      </c>
      <c r="E207" s="19" t="s">
        <v>544</v>
      </c>
      <c r="F207" s="19" t="s">
        <v>545</v>
      </c>
      <c r="G207" s="46" t="s">
        <v>22</v>
      </c>
      <c r="H207" s="47" t="s">
        <v>546</v>
      </c>
      <c r="I207" s="20">
        <v>42</v>
      </c>
      <c r="J207" s="20">
        <v>5756.43</v>
      </c>
      <c r="K207" s="20">
        <f t="shared" si="8"/>
        <v>241770.06</v>
      </c>
      <c r="L207" s="20"/>
      <c r="M207" s="22"/>
      <c r="N207" s="20"/>
      <c r="O207" s="46" t="s">
        <v>68</v>
      </c>
      <c r="P207" s="33"/>
    </row>
    <row r="208" spans="2:16" ht="25.5" x14ac:dyDescent="0.2">
      <c r="B208" s="18" t="s">
        <v>18</v>
      </c>
      <c r="C208" s="19" t="s">
        <v>547</v>
      </c>
      <c r="D208" s="19" t="s">
        <v>548</v>
      </c>
      <c r="E208" s="19" t="s">
        <v>549</v>
      </c>
      <c r="F208" s="19" t="s">
        <v>550</v>
      </c>
      <c r="G208" s="46" t="s">
        <v>379</v>
      </c>
      <c r="H208" s="47" t="s">
        <v>256</v>
      </c>
      <c r="I208" s="20">
        <v>1</v>
      </c>
      <c r="J208" s="20">
        <v>1370850</v>
      </c>
      <c r="K208" s="20">
        <f t="shared" ref="K208" si="9">I208*J208</f>
        <v>1370850</v>
      </c>
      <c r="L208" s="20"/>
      <c r="M208" s="22"/>
      <c r="N208" s="20"/>
      <c r="O208" s="46" t="s">
        <v>27</v>
      </c>
      <c r="P208" s="27"/>
    </row>
    <row r="209" spans="2:16" ht="25.5" x14ac:dyDescent="0.2">
      <c r="B209" s="18" t="s">
        <v>18</v>
      </c>
      <c r="C209" s="19" t="s">
        <v>551</v>
      </c>
      <c r="D209" s="19" t="s">
        <v>552</v>
      </c>
      <c r="E209" s="19" t="s">
        <v>553</v>
      </c>
      <c r="F209" s="19" t="s">
        <v>554</v>
      </c>
      <c r="G209" s="46" t="s">
        <v>379</v>
      </c>
      <c r="H209" s="47" t="s">
        <v>555</v>
      </c>
      <c r="I209" s="20">
        <v>2000</v>
      </c>
      <c r="J209" s="20">
        <v>1200</v>
      </c>
      <c r="K209" s="20">
        <f>I209*J209</f>
        <v>2400000</v>
      </c>
      <c r="L209" s="20"/>
      <c r="M209" s="22"/>
      <c r="N209" s="20"/>
      <c r="O209" s="46" t="s">
        <v>27</v>
      </c>
      <c r="P209" s="27"/>
    </row>
    <row r="210" spans="2:16" ht="40.5" customHeight="1" x14ac:dyDescent="0.2">
      <c r="B210" s="18" t="s">
        <v>18</v>
      </c>
      <c r="C210" s="19" t="s">
        <v>556</v>
      </c>
      <c r="D210" s="19" t="s">
        <v>557</v>
      </c>
      <c r="E210" s="19" t="s">
        <v>558</v>
      </c>
      <c r="F210" s="19" t="s">
        <v>559</v>
      </c>
      <c r="G210" s="46" t="s">
        <v>379</v>
      </c>
      <c r="H210" s="47" t="s">
        <v>256</v>
      </c>
      <c r="I210" s="20">
        <v>1</v>
      </c>
      <c r="J210" s="20">
        <v>624000</v>
      </c>
      <c r="K210" s="20">
        <f t="shared" ref="K210:K217" si="10">I210*J210</f>
        <v>624000</v>
      </c>
      <c r="L210" s="20"/>
      <c r="M210" s="22"/>
      <c r="N210" s="20"/>
      <c r="O210" s="46" t="s">
        <v>261</v>
      </c>
      <c r="P210" s="30"/>
    </row>
    <row r="211" spans="2:16" ht="25.5" x14ac:dyDescent="0.2">
      <c r="B211" s="18" t="s">
        <v>18</v>
      </c>
      <c r="C211" s="19" t="s">
        <v>560</v>
      </c>
      <c r="D211" s="19" t="s">
        <v>561</v>
      </c>
      <c r="E211" s="19" t="s">
        <v>562</v>
      </c>
      <c r="F211" s="19" t="s">
        <v>563</v>
      </c>
      <c r="G211" s="46" t="s">
        <v>145</v>
      </c>
      <c r="H211" s="47" t="s">
        <v>256</v>
      </c>
      <c r="I211" s="20">
        <v>1</v>
      </c>
      <c r="J211" s="20">
        <v>3900000</v>
      </c>
      <c r="K211" s="20">
        <f t="shared" si="10"/>
        <v>3900000</v>
      </c>
      <c r="L211" s="20"/>
      <c r="M211" s="22"/>
      <c r="N211" s="20"/>
      <c r="O211" s="46" t="s">
        <v>27</v>
      </c>
      <c r="P211" s="27"/>
    </row>
    <row r="212" spans="2:16" ht="25.5" x14ac:dyDescent="0.2">
      <c r="B212" s="18" t="s">
        <v>18</v>
      </c>
      <c r="C212" s="19" t="s">
        <v>564</v>
      </c>
      <c r="D212" s="19" t="s">
        <v>565</v>
      </c>
      <c r="E212" s="19" t="s">
        <v>566</v>
      </c>
      <c r="F212" s="19" t="s">
        <v>567</v>
      </c>
      <c r="G212" s="46" t="s">
        <v>145</v>
      </c>
      <c r="H212" s="47" t="s">
        <v>256</v>
      </c>
      <c r="I212" s="20">
        <v>1</v>
      </c>
      <c r="J212" s="20">
        <v>2000892.86</v>
      </c>
      <c r="K212" s="20">
        <f t="shared" si="10"/>
        <v>2000892.86</v>
      </c>
      <c r="L212" s="20"/>
      <c r="M212" s="22"/>
      <c r="N212" s="20"/>
      <c r="O212" s="46" t="s">
        <v>68</v>
      </c>
      <c r="P212" s="34"/>
    </row>
    <row r="213" spans="2:16" ht="30.75" customHeight="1" x14ac:dyDescent="0.2">
      <c r="B213" s="18" t="s">
        <v>18</v>
      </c>
      <c r="C213" s="19" t="s">
        <v>564</v>
      </c>
      <c r="D213" s="19" t="s">
        <v>565</v>
      </c>
      <c r="E213" s="19" t="s">
        <v>568</v>
      </c>
      <c r="F213" s="19" t="s">
        <v>569</v>
      </c>
      <c r="G213" s="46" t="s">
        <v>145</v>
      </c>
      <c r="H213" s="47" t="s">
        <v>256</v>
      </c>
      <c r="I213" s="20">
        <v>1</v>
      </c>
      <c r="J213" s="20">
        <v>241071.43</v>
      </c>
      <c r="K213" s="20">
        <f>I213*J213</f>
        <v>241071.43</v>
      </c>
      <c r="L213" s="20"/>
      <c r="M213" s="22"/>
      <c r="N213" s="20"/>
      <c r="O213" s="46" t="s">
        <v>24</v>
      </c>
      <c r="P213" s="34"/>
    </row>
    <row r="214" spans="2:16" ht="30.75" customHeight="1" x14ac:dyDescent="0.2">
      <c r="B214" s="18" t="s">
        <v>18</v>
      </c>
      <c r="C214" s="19" t="s">
        <v>564</v>
      </c>
      <c r="D214" s="19" t="s">
        <v>565</v>
      </c>
      <c r="E214" s="19" t="s">
        <v>570</v>
      </c>
      <c r="F214" s="19" t="s">
        <v>571</v>
      </c>
      <c r="G214" s="46" t="s">
        <v>145</v>
      </c>
      <c r="H214" s="47" t="s">
        <v>256</v>
      </c>
      <c r="I214" s="20">
        <v>1</v>
      </c>
      <c r="J214" s="20">
        <v>368000</v>
      </c>
      <c r="K214" s="20">
        <f>I214*J214</f>
        <v>368000</v>
      </c>
      <c r="L214" s="20"/>
      <c r="M214" s="22"/>
      <c r="N214" s="20"/>
      <c r="O214" s="46" t="s">
        <v>24</v>
      </c>
      <c r="P214" s="34"/>
    </row>
    <row r="215" spans="2:16" ht="41.25" customHeight="1" x14ac:dyDescent="0.2">
      <c r="B215" s="18" t="s">
        <v>18</v>
      </c>
      <c r="C215" s="19" t="s">
        <v>572</v>
      </c>
      <c r="D215" s="19" t="s">
        <v>573</v>
      </c>
      <c r="E215" s="19" t="s">
        <v>574</v>
      </c>
      <c r="F215" s="19" t="s">
        <v>575</v>
      </c>
      <c r="G215" s="46" t="s">
        <v>379</v>
      </c>
      <c r="H215" s="47" t="s">
        <v>289</v>
      </c>
      <c r="I215" s="20">
        <v>1</v>
      </c>
      <c r="J215" s="20">
        <v>9721869.9999999981</v>
      </c>
      <c r="K215" s="20">
        <f>I215*J215</f>
        <v>9721869.9999999981</v>
      </c>
      <c r="L215" s="20"/>
      <c r="M215" s="22"/>
      <c r="N215" s="20"/>
      <c r="O215" s="46" t="s">
        <v>68</v>
      </c>
      <c r="P215" s="34"/>
    </row>
    <row r="216" spans="2:16" ht="38.25" x14ac:dyDescent="0.2">
      <c r="B216" s="18" t="s">
        <v>18</v>
      </c>
      <c r="C216" s="19" t="s">
        <v>576</v>
      </c>
      <c r="D216" s="19" t="s">
        <v>577</v>
      </c>
      <c r="E216" s="19" t="s">
        <v>578</v>
      </c>
      <c r="F216" s="19" t="s">
        <v>579</v>
      </c>
      <c r="G216" s="46" t="s">
        <v>145</v>
      </c>
      <c r="H216" s="47" t="s">
        <v>256</v>
      </c>
      <c r="I216" s="20">
        <v>1</v>
      </c>
      <c r="J216" s="20">
        <v>42000</v>
      </c>
      <c r="K216" s="20">
        <f t="shared" si="10"/>
        <v>42000</v>
      </c>
      <c r="L216" s="20"/>
      <c r="M216" s="22"/>
      <c r="N216" s="20"/>
      <c r="O216" s="46" t="s">
        <v>261</v>
      </c>
      <c r="P216" s="27"/>
    </row>
    <row r="217" spans="2:16" ht="38.25" x14ac:dyDescent="0.2">
      <c r="B217" s="18" t="s">
        <v>18</v>
      </c>
      <c r="C217" s="19" t="s">
        <v>580</v>
      </c>
      <c r="D217" s="19" t="s">
        <v>581</v>
      </c>
      <c r="E217" s="19" t="s">
        <v>582</v>
      </c>
      <c r="F217" s="19" t="s">
        <v>583</v>
      </c>
      <c r="G217" s="46" t="s">
        <v>145</v>
      </c>
      <c r="H217" s="47" t="s">
        <v>256</v>
      </c>
      <c r="I217" s="20">
        <v>1</v>
      </c>
      <c r="J217" s="20">
        <v>276000</v>
      </c>
      <c r="K217" s="20">
        <f t="shared" si="10"/>
        <v>276000</v>
      </c>
      <c r="L217" s="20"/>
      <c r="M217" s="22"/>
      <c r="N217" s="20"/>
      <c r="O217" s="46" t="s">
        <v>261</v>
      </c>
      <c r="P217" s="27"/>
    </row>
    <row r="218" spans="2:16" ht="38.25" x14ac:dyDescent="0.2">
      <c r="B218" s="18" t="s">
        <v>18</v>
      </c>
      <c r="C218" s="19" t="s">
        <v>584</v>
      </c>
      <c r="D218" s="19" t="s">
        <v>585</v>
      </c>
      <c r="E218" s="19" t="s">
        <v>586</v>
      </c>
      <c r="F218" s="19" t="s">
        <v>587</v>
      </c>
      <c r="G218" s="46" t="s">
        <v>255</v>
      </c>
      <c r="H218" s="47" t="s">
        <v>256</v>
      </c>
      <c r="I218" s="20">
        <v>1</v>
      </c>
      <c r="J218" s="20">
        <v>21815160.710000001</v>
      </c>
      <c r="K218" s="20">
        <f>I218*J218</f>
        <v>21815160.710000001</v>
      </c>
      <c r="L218" s="20"/>
      <c r="M218" s="22"/>
      <c r="N218" s="20"/>
      <c r="O218" s="46" t="s">
        <v>68</v>
      </c>
      <c r="P218" s="27"/>
    </row>
    <row r="219" spans="2:16" ht="29.25" customHeight="1" x14ac:dyDescent="0.2">
      <c r="B219" s="18" t="s">
        <v>18</v>
      </c>
      <c r="C219" s="19" t="s">
        <v>588</v>
      </c>
      <c r="D219" s="19" t="s">
        <v>589</v>
      </c>
      <c r="E219" s="19" t="s">
        <v>590</v>
      </c>
      <c r="F219" s="19" t="s">
        <v>591</v>
      </c>
      <c r="G219" s="46" t="s">
        <v>22</v>
      </c>
      <c r="H219" s="47" t="s">
        <v>23</v>
      </c>
      <c r="I219" s="20">
        <v>8</v>
      </c>
      <c r="J219" s="20">
        <v>42142.86</v>
      </c>
      <c r="K219" s="20">
        <f>I219*J219</f>
        <v>337142.88</v>
      </c>
      <c r="L219" s="20"/>
      <c r="M219" s="22"/>
      <c r="N219" s="20"/>
      <c r="O219" s="46" t="s">
        <v>68</v>
      </c>
      <c r="P219" s="20"/>
    </row>
    <row r="220" spans="2:16" ht="25.5" x14ac:dyDescent="0.2">
      <c r="B220" s="18" t="s">
        <v>18</v>
      </c>
      <c r="C220" s="19" t="s">
        <v>592</v>
      </c>
      <c r="D220" s="19" t="s">
        <v>593</v>
      </c>
      <c r="E220" s="19" t="s">
        <v>594</v>
      </c>
      <c r="F220" s="19" t="s">
        <v>595</v>
      </c>
      <c r="G220" s="46" t="s">
        <v>22</v>
      </c>
      <c r="H220" s="47" t="s">
        <v>23</v>
      </c>
      <c r="I220" s="20">
        <v>4</v>
      </c>
      <c r="J220" s="20">
        <v>1900000</v>
      </c>
      <c r="K220" s="20">
        <f>I220*J220</f>
        <v>7600000</v>
      </c>
      <c r="L220" s="20"/>
      <c r="M220" s="22"/>
      <c r="N220" s="20"/>
      <c r="O220" s="46" t="s">
        <v>493</v>
      </c>
      <c r="P220" s="20"/>
    </row>
    <row r="221" spans="2:16" ht="25.5" x14ac:dyDescent="0.2">
      <c r="B221" s="18" t="s">
        <v>18</v>
      </c>
      <c r="C221" s="19" t="s">
        <v>596</v>
      </c>
      <c r="D221" s="19" t="s">
        <v>597</v>
      </c>
      <c r="E221" s="19" t="s">
        <v>598</v>
      </c>
      <c r="F221" s="19" t="s">
        <v>599</v>
      </c>
      <c r="G221" s="46" t="s">
        <v>22</v>
      </c>
      <c r="H221" s="47" t="s">
        <v>23</v>
      </c>
      <c r="I221" s="20">
        <v>4</v>
      </c>
      <c r="J221" s="20">
        <v>235053.57</v>
      </c>
      <c r="K221" s="20">
        <f t="shared" ref="K221:K223" si="11">I221*J221</f>
        <v>940214.28</v>
      </c>
      <c r="L221" s="20"/>
      <c r="M221" s="22"/>
      <c r="N221" s="20"/>
      <c r="O221" s="46" t="s">
        <v>27</v>
      </c>
      <c r="P221" s="20"/>
    </row>
    <row r="222" spans="2:16" ht="25.5" x14ac:dyDescent="0.2">
      <c r="B222" s="18" t="s">
        <v>18</v>
      </c>
      <c r="C222" s="19" t="s">
        <v>65</v>
      </c>
      <c r="D222" s="19" t="s">
        <v>65</v>
      </c>
      <c r="E222" s="19" t="s">
        <v>600</v>
      </c>
      <c r="F222" s="19" t="s">
        <v>601</v>
      </c>
      <c r="G222" s="46" t="s">
        <v>22</v>
      </c>
      <c r="H222" s="47" t="s">
        <v>23</v>
      </c>
      <c r="I222" s="20">
        <v>2</v>
      </c>
      <c r="J222" s="20">
        <v>42857.14</v>
      </c>
      <c r="K222" s="20">
        <f t="shared" si="11"/>
        <v>85714.28</v>
      </c>
      <c r="L222" s="20"/>
      <c r="M222" s="22"/>
      <c r="N222" s="20"/>
      <c r="O222" s="46" t="s">
        <v>68</v>
      </c>
      <c r="P222" s="20"/>
    </row>
    <row r="223" spans="2:16" ht="33.75" customHeight="1" x14ac:dyDescent="0.2">
      <c r="B223" s="18" t="s">
        <v>18</v>
      </c>
      <c r="C223" s="19" t="s">
        <v>602</v>
      </c>
      <c r="D223" s="19" t="s">
        <v>602</v>
      </c>
      <c r="E223" s="19" t="s">
        <v>603</v>
      </c>
      <c r="F223" s="19" t="s">
        <v>604</v>
      </c>
      <c r="G223" s="46" t="s">
        <v>255</v>
      </c>
      <c r="H223" s="47" t="s">
        <v>23</v>
      </c>
      <c r="I223" s="20">
        <v>2</v>
      </c>
      <c r="J223" s="20">
        <v>33212950.890000001</v>
      </c>
      <c r="K223" s="20">
        <f t="shared" si="11"/>
        <v>66425901.780000001</v>
      </c>
      <c r="L223" s="20"/>
      <c r="M223" s="22"/>
      <c r="N223" s="20"/>
      <c r="O223" s="46" t="s">
        <v>68</v>
      </c>
      <c r="P223" s="20"/>
    </row>
    <row r="224" spans="2:16" ht="33.75" customHeight="1" x14ac:dyDescent="0.2">
      <c r="B224" s="18" t="s">
        <v>18</v>
      </c>
      <c r="C224" s="19" t="s">
        <v>602</v>
      </c>
      <c r="D224" s="19" t="s">
        <v>602</v>
      </c>
      <c r="E224" s="19" t="s">
        <v>605</v>
      </c>
      <c r="F224" s="19" t="s">
        <v>606</v>
      </c>
      <c r="G224" s="46" t="s">
        <v>255</v>
      </c>
      <c r="H224" s="47" t="s">
        <v>23</v>
      </c>
      <c r="I224" s="20">
        <v>3</v>
      </c>
      <c r="J224" s="20">
        <v>40474333.93</v>
      </c>
      <c r="K224" s="20">
        <f>I224*J224</f>
        <v>121423001.78999999</v>
      </c>
      <c r="L224" s="20"/>
      <c r="M224" s="22"/>
      <c r="N224" s="20"/>
      <c r="O224" s="46" t="s">
        <v>68</v>
      </c>
      <c r="P224" s="20"/>
    </row>
    <row r="225" spans="2:16" ht="33.75" customHeight="1" x14ac:dyDescent="0.2">
      <c r="B225" s="18" t="s">
        <v>18</v>
      </c>
      <c r="C225" s="19" t="s">
        <v>602</v>
      </c>
      <c r="D225" s="19" t="s">
        <v>602</v>
      </c>
      <c r="E225" s="19" t="s">
        <v>607</v>
      </c>
      <c r="F225" s="19" t="s">
        <v>608</v>
      </c>
      <c r="G225" s="46" t="s">
        <v>255</v>
      </c>
      <c r="H225" s="47" t="s">
        <v>23</v>
      </c>
      <c r="I225" s="20">
        <v>1</v>
      </c>
      <c r="J225" s="20">
        <v>27940867.857142854</v>
      </c>
      <c r="K225" s="20">
        <f>I225*J225</f>
        <v>27940867.857142854</v>
      </c>
      <c r="L225" s="20"/>
      <c r="M225" s="22"/>
      <c r="N225" s="20"/>
      <c r="O225" s="46" t="s">
        <v>24</v>
      </c>
      <c r="P225" s="20"/>
    </row>
    <row r="226" spans="2:16" ht="33.75" customHeight="1" x14ac:dyDescent="0.2">
      <c r="B226" s="18" t="s">
        <v>18</v>
      </c>
      <c r="C226" s="19" t="s">
        <v>602</v>
      </c>
      <c r="D226" s="19" t="s">
        <v>602</v>
      </c>
      <c r="E226" s="19" t="s">
        <v>609</v>
      </c>
      <c r="F226" s="19" t="s">
        <v>610</v>
      </c>
      <c r="G226" s="46" t="s">
        <v>255</v>
      </c>
      <c r="H226" s="47" t="s">
        <v>23</v>
      </c>
      <c r="I226" s="20">
        <v>5</v>
      </c>
      <c r="J226" s="20">
        <v>39997632.990000002</v>
      </c>
      <c r="K226" s="20">
        <f>I226*J226</f>
        <v>199988164.95000002</v>
      </c>
      <c r="L226" s="20"/>
      <c r="M226" s="22"/>
      <c r="N226" s="20"/>
      <c r="O226" s="46" t="s">
        <v>68</v>
      </c>
      <c r="P226" s="20"/>
    </row>
    <row r="227" spans="2:16" ht="33.75" customHeight="1" x14ac:dyDescent="0.2">
      <c r="B227" s="18" t="s">
        <v>18</v>
      </c>
      <c r="C227" s="19" t="s">
        <v>602</v>
      </c>
      <c r="D227" s="19" t="s">
        <v>602</v>
      </c>
      <c r="E227" s="19" t="s">
        <v>611</v>
      </c>
      <c r="F227" s="19" t="s">
        <v>612</v>
      </c>
      <c r="G227" s="46" t="s">
        <v>255</v>
      </c>
      <c r="H227" s="47" t="s">
        <v>23</v>
      </c>
      <c r="I227" s="20">
        <v>1</v>
      </c>
      <c r="J227" s="20">
        <v>37714374.107142851</v>
      </c>
      <c r="K227" s="20">
        <f t="shared" ref="K227" si="12">I227*J227</f>
        <v>37714374.107142851</v>
      </c>
      <c r="L227" s="20"/>
      <c r="M227" s="22"/>
      <c r="N227" s="20"/>
      <c r="O227" s="46" t="s">
        <v>68</v>
      </c>
      <c r="P227" s="20"/>
    </row>
    <row r="228" spans="2:16" ht="33.75" customHeight="1" x14ac:dyDescent="0.2">
      <c r="B228" s="18" t="s">
        <v>18</v>
      </c>
      <c r="C228" s="19" t="s">
        <v>613</v>
      </c>
      <c r="D228" s="19" t="s">
        <v>614</v>
      </c>
      <c r="E228" s="19" t="s">
        <v>615</v>
      </c>
      <c r="F228" s="19" t="s">
        <v>616</v>
      </c>
      <c r="G228" s="46" t="s">
        <v>255</v>
      </c>
      <c r="H228" s="47" t="s">
        <v>23</v>
      </c>
      <c r="I228" s="20">
        <v>2</v>
      </c>
      <c r="J228" s="20">
        <v>1023093452.92</v>
      </c>
      <c r="K228" s="20">
        <f>I228*J228</f>
        <v>2046186905.8399999</v>
      </c>
      <c r="L228" s="20"/>
      <c r="M228" s="22"/>
      <c r="N228" s="20"/>
      <c r="O228" s="46" t="s">
        <v>68</v>
      </c>
      <c r="P228" s="20"/>
    </row>
    <row r="229" spans="2:16" ht="45" customHeight="1" x14ac:dyDescent="0.2">
      <c r="B229" s="18" t="s">
        <v>18</v>
      </c>
      <c r="C229" s="19" t="s">
        <v>602</v>
      </c>
      <c r="D229" s="19" t="s">
        <v>602</v>
      </c>
      <c r="E229" s="19" t="s">
        <v>617</v>
      </c>
      <c r="F229" s="19" t="s">
        <v>618</v>
      </c>
      <c r="G229" s="46" t="s">
        <v>255</v>
      </c>
      <c r="H229" s="47" t="s">
        <v>619</v>
      </c>
      <c r="I229" s="20">
        <v>2</v>
      </c>
      <c r="J229" s="20">
        <v>136146721</v>
      </c>
      <c r="K229" s="20">
        <f>I229*J229</f>
        <v>272293442</v>
      </c>
      <c r="L229" s="20"/>
      <c r="M229" s="22"/>
      <c r="N229" s="20"/>
      <c r="O229" s="46" t="s">
        <v>68</v>
      </c>
      <c r="P229" s="20"/>
    </row>
    <row r="230" spans="2:16" ht="33.75" customHeight="1" x14ac:dyDescent="0.2">
      <c r="B230" s="18" t="s">
        <v>18</v>
      </c>
      <c r="C230" s="19" t="s">
        <v>613</v>
      </c>
      <c r="D230" s="19" t="s">
        <v>614</v>
      </c>
      <c r="E230" s="19" t="s">
        <v>620</v>
      </c>
      <c r="F230" s="19" t="s">
        <v>621</v>
      </c>
      <c r="G230" s="46" t="s">
        <v>255</v>
      </c>
      <c r="H230" s="47" t="s">
        <v>23</v>
      </c>
      <c r="I230" s="20">
        <v>2</v>
      </c>
      <c r="J230" s="20">
        <v>300007052.69999999</v>
      </c>
      <c r="K230" s="20">
        <f>I230*J230</f>
        <v>600014105.39999998</v>
      </c>
      <c r="L230" s="20"/>
      <c r="M230" s="22"/>
      <c r="N230" s="20"/>
      <c r="O230" s="46" t="s">
        <v>27</v>
      </c>
      <c r="P230" s="20"/>
    </row>
    <row r="231" spans="2:16" ht="27.75" customHeight="1" x14ac:dyDescent="0.2">
      <c r="B231" s="18" t="s">
        <v>18</v>
      </c>
      <c r="C231" s="19" t="s">
        <v>622</v>
      </c>
      <c r="D231" s="19" t="s">
        <v>623</v>
      </c>
      <c r="E231" s="19" t="s">
        <v>624</v>
      </c>
      <c r="F231" s="19" t="s">
        <v>625</v>
      </c>
      <c r="G231" s="46" t="s">
        <v>255</v>
      </c>
      <c r="H231" s="47" t="s">
        <v>619</v>
      </c>
      <c r="I231" s="20">
        <v>2</v>
      </c>
      <c r="J231" s="20">
        <v>73596313</v>
      </c>
      <c r="K231" s="20">
        <f t="shared" ref="K231:K240" si="13">I231*J231</f>
        <v>147192626</v>
      </c>
      <c r="L231" s="20"/>
      <c r="M231" s="22"/>
      <c r="N231" s="20"/>
      <c r="O231" s="46" t="s">
        <v>27</v>
      </c>
      <c r="P231" s="20"/>
    </row>
    <row r="232" spans="2:16" ht="27.75" customHeight="1" x14ac:dyDescent="0.2">
      <c r="B232" s="18" t="s">
        <v>18</v>
      </c>
      <c r="C232" s="19" t="s">
        <v>626</v>
      </c>
      <c r="D232" s="19" t="s">
        <v>626</v>
      </c>
      <c r="E232" s="19" t="s">
        <v>627</v>
      </c>
      <c r="F232" s="19" t="s">
        <v>628</v>
      </c>
      <c r="G232" s="46" t="s">
        <v>255</v>
      </c>
      <c r="H232" s="47" t="s">
        <v>23</v>
      </c>
      <c r="I232" s="20">
        <v>10</v>
      </c>
      <c r="J232" s="20">
        <v>1782093.75</v>
      </c>
      <c r="K232" s="20">
        <f>I232*J232</f>
        <v>17820937.5</v>
      </c>
      <c r="L232" s="20"/>
      <c r="M232" s="22"/>
      <c r="N232" s="20"/>
      <c r="O232" s="46" t="s">
        <v>68</v>
      </c>
      <c r="P232" s="20"/>
    </row>
    <row r="233" spans="2:16" ht="27.75" customHeight="1" x14ac:dyDescent="0.2">
      <c r="B233" s="18" t="s">
        <v>18</v>
      </c>
      <c r="C233" s="19" t="s">
        <v>629</v>
      </c>
      <c r="D233" s="19" t="s">
        <v>629</v>
      </c>
      <c r="E233" s="19" t="s">
        <v>630</v>
      </c>
      <c r="F233" s="19" t="s">
        <v>631</v>
      </c>
      <c r="G233" s="46" t="s">
        <v>255</v>
      </c>
      <c r="H233" s="47" t="s">
        <v>23</v>
      </c>
      <c r="I233" s="20">
        <v>6</v>
      </c>
      <c r="J233" s="20">
        <v>857142.85</v>
      </c>
      <c r="K233" s="20">
        <f>I233*J233</f>
        <v>5142857.0999999996</v>
      </c>
      <c r="L233" s="20"/>
      <c r="M233" s="22"/>
      <c r="N233" s="20"/>
      <c r="O233" s="46" t="s">
        <v>68</v>
      </c>
      <c r="P233" s="20"/>
    </row>
    <row r="234" spans="2:16" ht="27.75" customHeight="1" x14ac:dyDescent="0.2">
      <c r="B234" s="18" t="s">
        <v>18</v>
      </c>
      <c r="C234" s="19" t="s">
        <v>632</v>
      </c>
      <c r="D234" s="19" t="s">
        <v>633</v>
      </c>
      <c r="E234" s="19" t="s">
        <v>634</v>
      </c>
      <c r="F234" s="19" t="s">
        <v>635</v>
      </c>
      <c r="G234" s="46" t="s">
        <v>379</v>
      </c>
      <c r="H234" s="47" t="s">
        <v>23</v>
      </c>
      <c r="I234" s="20">
        <v>2</v>
      </c>
      <c r="J234" s="20">
        <v>88690</v>
      </c>
      <c r="K234" s="20">
        <f>I234*J234</f>
        <v>177380</v>
      </c>
      <c r="L234" s="20"/>
      <c r="M234" s="22"/>
      <c r="N234" s="20"/>
      <c r="O234" s="46" t="s">
        <v>68</v>
      </c>
      <c r="P234" s="20"/>
    </row>
    <row r="235" spans="2:16" ht="27.75" customHeight="1" x14ac:dyDescent="0.2">
      <c r="B235" s="18" t="s">
        <v>18</v>
      </c>
      <c r="C235" s="19" t="s">
        <v>636</v>
      </c>
      <c r="D235" s="19" t="s">
        <v>637</v>
      </c>
      <c r="E235" s="19" t="s">
        <v>638</v>
      </c>
      <c r="F235" s="19" t="s">
        <v>639</v>
      </c>
      <c r="G235" s="46" t="s">
        <v>379</v>
      </c>
      <c r="H235" s="47" t="s">
        <v>23</v>
      </c>
      <c r="I235" s="20">
        <v>6</v>
      </c>
      <c r="J235" s="20">
        <v>86500</v>
      </c>
      <c r="K235" s="20">
        <f>I235*J235</f>
        <v>519000</v>
      </c>
      <c r="L235" s="20"/>
      <c r="M235" s="22"/>
      <c r="N235" s="20"/>
      <c r="O235" s="46" t="s">
        <v>27</v>
      </c>
      <c r="P235" s="20"/>
    </row>
    <row r="236" spans="2:16" ht="31.5" customHeight="1" x14ac:dyDescent="0.2">
      <c r="B236" s="18" t="s">
        <v>18</v>
      </c>
      <c r="C236" s="19" t="s">
        <v>640</v>
      </c>
      <c r="D236" s="19" t="s">
        <v>641</v>
      </c>
      <c r="E236" s="19" t="s">
        <v>642</v>
      </c>
      <c r="F236" s="19" t="s">
        <v>643</v>
      </c>
      <c r="G236" s="46" t="s">
        <v>379</v>
      </c>
      <c r="H236" s="47" t="s">
        <v>23</v>
      </c>
      <c r="I236" s="20">
        <v>1</v>
      </c>
      <c r="J236" s="20">
        <v>3184371.43</v>
      </c>
      <c r="K236" s="20">
        <f t="shared" si="13"/>
        <v>3184371.43</v>
      </c>
      <c r="L236" s="20"/>
      <c r="M236" s="22"/>
      <c r="N236" s="20"/>
      <c r="O236" s="46" t="s">
        <v>68</v>
      </c>
      <c r="P236" s="20"/>
    </row>
    <row r="237" spans="2:16" ht="33.75" customHeight="1" x14ac:dyDescent="0.2">
      <c r="B237" s="18" t="s">
        <v>18</v>
      </c>
      <c r="C237" s="19" t="s">
        <v>644</v>
      </c>
      <c r="D237" s="19" t="s">
        <v>644</v>
      </c>
      <c r="E237" s="19" t="s">
        <v>645</v>
      </c>
      <c r="F237" s="19" t="s">
        <v>646</v>
      </c>
      <c r="G237" s="46" t="s">
        <v>379</v>
      </c>
      <c r="H237" s="47" t="s">
        <v>23</v>
      </c>
      <c r="I237" s="20">
        <v>2</v>
      </c>
      <c r="J237" s="20">
        <v>7652642.8499999996</v>
      </c>
      <c r="K237" s="20">
        <f>I237*J237</f>
        <v>15305285.699999999</v>
      </c>
      <c r="L237" s="20"/>
      <c r="M237" s="22"/>
      <c r="N237" s="20"/>
      <c r="O237" s="46" t="s">
        <v>68</v>
      </c>
      <c r="P237" s="20"/>
    </row>
    <row r="238" spans="2:16" ht="45.75" customHeight="1" x14ac:dyDescent="0.2">
      <c r="B238" s="18" t="s">
        <v>18</v>
      </c>
      <c r="C238" s="19" t="s">
        <v>647</v>
      </c>
      <c r="D238" s="19" t="s">
        <v>648</v>
      </c>
      <c r="E238" s="19" t="s">
        <v>649</v>
      </c>
      <c r="F238" s="19" t="s">
        <v>650</v>
      </c>
      <c r="G238" s="46" t="s">
        <v>255</v>
      </c>
      <c r="H238" s="47" t="s">
        <v>256</v>
      </c>
      <c r="I238" s="20">
        <v>1</v>
      </c>
      <c r="J238" s="20">
        <v>168749999.99999997</v>
      </c>
      <c r="K238" s="20">
        <f>I238*J238</f>
        <v>168749999.99999997</v>
      </c>
      <c r="L238" s="20"/>
      <c r="M238" s="22"/>
      <c r="N238" s="20"/>
      <c r="O238" s="46" t="s">
        <v>68</v>
      </c>
      <c r="P238" s="20"/>
    </row>
    <row r="239" spans="2:16" ht="29.25" customHeight="1" x14ac:dyDescent="0.2">
      <c r="B239" s="18" t="s">
        <v>18</v>
      </c>
      <c r="C239" s="19" t="s">
        <v>526</v>
      </c>
      <c r="D239" s="19" t="s">
        <v>527</v>
      </c>
      <c r="E239" s="19" t="s">
        <v>651</v>
      </c>
      <c r="F239" s="19" t="s">
        <v>652</v>
      </c>
      <c r="G239" s="46" t="s">
        <v>379</v>
      </c>
      <c r="H239" s="47" t="s">
        <v>256</v>
      </c>
      <c r="I239" s="20">
        <v>1</v>
      </c>
      <c r="J239" s="20">
        <v>4285714.2857142854</v>
      </c>
      <c r="K239" s="20">
        <f t="shared" si="13"/>
        <v>4285714.2857142854</v>
      </c>
      <c r="L239" s="20"/>
      <c r="M239" s="22"/>
      <c r="N239" s="20"/>
      <c r="O239" s="46" t="s">
        <v>261</v>
      </c>
      <c r="P239" s="30"/>
    </row>
    <row r="240" spans="2:16" ht="32.25" customHeight="1" x14ac:dyDescent="0.2">
      <c r="B240" s="18" t="s">
        <v>18</v>
      </c>
      <c r="C240" s="19" t="s">
        <v>526</v>
      </c>
      <c r="D240" s="19" t="s">
        <v>527</v>
      </c>
      <c r="E240" s="19" t="s">
        <v>653</v>
      </c>
      <c r="F240" s="19" t="s">
        <v>654</v>
      </c>
      <c r="G240" s="46" t="s">
        <v>145</v>
      </c>
      <c r="H240" s="47" t="s">
        <v>256</v>
      </c>
      <c r="I240" s="20">
        <v>1</v>
      </c>
      <c r="J240" s="20">
        <v>199760273.97260299</v>
      </c>
      <c r="K240" s="20">
        <f t="shared" si="13"/>
        <v>199760273.97260299</v>
      </c>
      <c r="L240" s="20"/>
      <c r="M240" s="22"/>
      <c r="N240" s="20"/>
      <c r="O240" s="46" t="s">
        <v>68</v>
      </c>
      <c r="P240" s="27"/>
    </row>
    <row r="242" spans="2:16" ht="15" outlineLevel="1" x14ac:dyDescent="0.25">
      <c r="K242" s="35"/>
    </row>
    <row r="243" spans="2:16" ht="15" outlineLevel="1" x14ac:dyDescent="0.25">
      <c r="B243" s="23"/>
      <c r="C243" s="36"/>
      <c r="D243" s="36"/>
      <c r="E243" s="36"/>
      <c r="F243" s="36"/>
      <c r="K243" s="35"/>
      <c r="P243" s="37" t="s">
        <v>655</v>
      </c>
    </row>
    <row r="244" spans="2:16" ht="12" customHeight="1" outlineLevel="1" x14ac:dyDescent="0.2">
      <c r="C244" s="36"/>
      <c r="D244" s="38"/>
      <c r="E244" s="39" t="s">
        <v>656</v>
      </c>
      <c r="F244" s="17"/>
      <c r="G244" s="40" t="s">
        <v>657</v>
      </c>
      <c r="I244" s="41"/>
      <c r="K244" s="42"/>
    </row>
    <row r="245" spans="2:16" ht="14.25" outlineLevel="1" x14ac:dyDescent="0.2">
      <c r="B245" s="23"/>
      <c r="C245" s="36"/>
      <c r="D245" s="38"/>
      <c r="E245" s="38"/>
      <c r="F245" s="38"/>
      <c r="I245" s="41"/>
      <c r="J245" s="2"/>
      <c r="K245" s="42"/>
      <c r="M245" s="24"/>
      <c r="O245" s="24"/>
      <c r="P245" s="29"/>
    </row>
    <row r="246" spans="2:16" ht="14.25" outlineLevel="1" x14ac:dyDescent="0.2">
      <c r="C246" s="36"/>
      <c r="D246" s="38"/>
      <c r="E246" s="38"/>
      <c r="F246" s="38"/>
      <c r="G246" s="38"/>
      <c r="I246" s="41"/>
      <c r="J246" s="2"/>
      <c r="K246" s="42"/>
      <c r="P246" s="29"/>
    </row>
    <row r="247" spans="2:16" ht="15" outlineLevel="1" x14ac:dyDescent="0.25">
      <c r="C247" s="8"/>
      <c r="D247" s="8"/>
      <c r="E247" s="8"/>
      <c r="J247" s="2"/>
      <c r="K247" s="35"/>
    </row>
    <row r="248" spans="2:16" ht="15" x14ac:dyDescent="0.25">
      <c r="C248" s="8"/>
      <c r="D248" s="8"/>
      <c r="E248" s="8"/>
      <c r="J248" s="2"/>
      <c r="K248" s="35"/>
    </row>
    <row r="249" spans="2:16" ht="15" x14ac:dyDescent="0.25">
      <c r="C249" s="8"/>
      <c r="D249" s="8"/>
      <c r="E249" s="8"/>
      <c r="J249" s="2"/>
      <c r="K249" s="35"/>
    </row>
    <row r="250" spans="2:16" ht="15" x14ac:dyDescent="0.25">
      <c r="C250" s="8"/>
      <c r="D250" s="8"/>
      <c r="E250" s="8"/>
      <c r="J250" s="2"/>
      <c r="K250" s="35"/>
    </row>
    <row r="251" spans="2:16" ht="17.25" x14ac:dyDescent="0.3">
      <c r="C251" s="8"/>
      <c r="D251" s="8"/>
      <c r="E251" s="8"/>
      <c r="J251" s="2"/>
      <c r="K251" s="43"/>
    </row>
    <row r="252" spans="2:16" x14ac:dyDescent="0.2">
      <c r="B252" s="36"/>
      <c r="J252" s="2"/>
    </row>
    <row r="253" spans="2:16" x14ac:dyDescent="0.2">
      <c r="B253" s="6" t="s">
        <v>658</v>
      </c>
      <c r="F253" s="7" t="s">
        <v>659</v>
      </c>
      <c r="J253" s="2"/>
    </row>
    <row r="254" spans="2:16" x14ac:dyDescent="0.2">
      <c r="B254" s="36"/>
      <c r="J254" s="2"/>
    </row>
    <row r="255" spans="2:16" x14ac:dyDescent="0.2">
      <c r="B255" s="6" t="s">
        <v>660</v>
      </c>
      <c r="F255" s="7" t="s">
        <v>661</v>
      </c>
      <c r="J255" s="2"/>
    </row>
    <row r="256" spans="2:16" x14ac:dyDescent="0.2">
      <c r="B256" s="36"/>
      <c r="J256" s="2"/>
    </row>
    <row r="257" spans="2:10" x14ac:dyDescent="0.2">
      <c r="B257" s="6" t="s">
        <v>662</v>
      </c>
      <c r="D257" s="8"/>
      <c r="F257" s="7" t="s">
        <v>663</v>
      </c>
      <c r="J257" s="2"/>
    </row>
    <row r="258" spans="2:10" x14ac:dyDescent="0.2">
      <c r="B258" s="36"/>
      <c r="J258" s="2"/>
    </row>
    <row r="259" spans="2:10" x14ac:dyDescent="0.2">
      <c r="B259" s="6" t="s">
        <v>664</v>
      </c>
      <c r="D259" s="8"/>
      <c r="E259" s="8"/>
      <c r="F259" s="7" t="s">
        <v>665</v>
      </c>
      <c r="J259" s="2"/>
    </row>
    <row r="260" spans="2:10" x14ac:dyDescent="0.2">
      <c r="B260" s="36"/>
      <c r="E260" s="8"/>
      <c r="J260" s="2"/>
    </row>
    <row r="261" spans="2:10" x14ac:dyDescent="0.2">
      <c r="B261" s="6" t="s">
        <v>666</v>
      </c>
      <c r="E261" s="8"/>
      <c r="F261" s="7" t="s">
        <v>667</v>
      </c>
      <c r="J261" s="2"/>
    </row>
    <row r="262" spans="2:10" x14ac:dyDescent="0.2">
      <c r="B262" s="36"/>
      <c r="E262" s="8"/>
      <c r="J262" s="2"/>
    </row>
    <row r="263" spans="2:10" x14ac:dyDescent="0.2">
      <c r="B263" s="6" t="s">
        <v>668</v>
      </c>
      <c r="D263" s="8"/>
      <c r="E263" s="8"/>
      <c r="F263" s="7" t="s">
        <v>669</v>
      </c>
      <c r="J263" s="2"/>
    </row>
    <row r="264" spans="2:10" x14ac:dyDescent="0.2">
      <c r="B264" s="36"/>
      <c r="E264" s="8"/>
      <c r="J264" s="2"/>
    </row>
    <row r="265" spans="2:10" x14ac:dyDescent="0.2">
      <c r="B265" s="6" t="s">
        <v>670</v>
      </c>
      <c r="E265" s="8"/>
      <c r="F265" s="7" t="s">
        <v>671</v>
      </c>
      <c r="J265" s="2"/>
    </row>
    <row r="266" spans="2:10" x14ac:dyDescent="0.2">
      <c r="B266" s="36"/>
      <c r="E266" s="8"/>
      <c r="J266" s="2"/>
    </row>
    <row r="267" spans="2:10" x14ac:dyDescent="0.2">
      <c r="B267" s="44" t="s">
        <v>672</v>
      </c>
      <c r="C267" s="45"/>
      <c r="D267" s="8"/>
      <c r="E267" s="8"/>
      <c r="F267" s="7" t="s">
        <v>673</v>
      </c>
      <c r="J267" s="2"/>
    </row>
    <row r="268" spans="2:10" x14ac:dyDescent="0.2">
      <c r="B268" s="36"/>
      <c r="E268" s="8"/>
      <c r="J268" s="2"/>
    </row>
    <row r="269" spans="2:10" x14ac:dyDescent="0.2">
      <c r="B269" s="6" t="s">
        <v>674</v>
      </c>
      <c r="D269" s="8"/>
      <c r="E269" s="8"/>
      <c r="F269" s="7" t="s">
        <v>675</v>
      </c>
      <c r="J269" s="2"/>
    </row>
    <row r="270" spans="2:10" x14ac:dyDescent="0.2">
      <c r="B270" s="36"/>
      <c r="E270" s="8"/>
      <c r="J270" s="2"/>
    </row>
    <row r="271" spans="2:10" x14ac:dyDescent="0.2">
      <c r="B271" s="6" t="s">
        <v>676</v>
      </c>
      <c r="D271" s="8"/>
      <c r="E271" s="8"/>
      <c r="F271" s="7" t="s">
        <v>677</v>
      </c>
      <c r="J271" s="2"/>
    </row>
    <row r="272" spans="2:10" x14ac:dyDescent="0.2">
      <c r="C272" s="8"/>
      <c r="D272" s="8"/>
      <c r="E272" s="8"/>
      <c r="F272" s="8"/>
      <c r="J272" s="2"/>
    </row>
    <row r="273" spans="2:10" x14ac:dyDescent="0.2">
      <c r="B273" s="6" t="s">
        <v>678</v>
      </c>
      <c r="D273" s="8"/>
      <c r="E273" s="8"/>
      <c r="F273" s="7" t="s">
        <v>679</v>
      </c>
      <c r="J273" s="2"/>
    </row>
    <row r="274" spans="2:10" x14ac:dyDescent="0.2">
      <c r="C274" s="8"/>
      <c r="D274" s="8"/>
      <c r="E274" s="8"/>
      <c r="F274" s="8"/>
      <c r="J274" s="2"/>
    </row>
    <row r="275" spans="2:10" x14ac:dyDescent="0.2">
      <c r="C275" s="8"/>
      <c r="D275" s="8"/>
      <c r="E275" s="8"/>
      <c r="F275" s="8"/>
      <c r="J275" s="2"/>
    </row>
    <row r="276" spans="2:10" x14ac:dyDescent="0.2">
      <c r="C276" s="8"/>
      <c r="D276" s="8"/>
      <c r="E276" s="8"/>
      <c r="F276" s="8"/>
      <c r="J276" s="2"/>
    </row>
    <row r="277" spans="2:10" x14ac:dyDescent="0.2">
      <c r="B277" s="48"/>
      <c r="C277" s="48"/>
      <c r="D277" s="8"/>
      <c r="E277" s="7"/>
      <c r="J277" s="2"/>
    </row>
    <row r="278" spans="2:10" x14ac:dyDescent="0.2">
      <c r="B278" s="48"/>
      <c r="C278" s="48"/>
      <c r="D278" s="8"/>
      <c r="E278" s="7"/>
      <c r="J278" s="2"/>
    </row>
    <row r="279" spans="2:10" x14ac:dyDescent="0.2">
      <c r="B279" s="48"/>
      <c r="C279" s="48"/>
      <c r="D279" s="8"/>
      <c r="E279" s="11"/>
      <c r="J279" s="2"/>
    </row>
    <row r="280" spans="2:10" x14ac:dyDescent="0.2">
      <c r="C280" s="8"/>
      <c r="D280" s="8"/>
      <c r="E280" s="8"/>
      <c r="J280" s="2"/>
    </row>
    <row r="281" spans="2:10" x14ac:dyDescent="0.2">
      <c r="B281" s="6"/>
      <c r="D281" s="8"/>
      <c r="E281" s="7"/>
      <c r="J281" s="2"/>
    </row>
    <row r="282" spans="2:10" x14ac:dyDescent="0.2">
      <c r="J282" s="2"/>
    </row>
    <row r="283" spans="2:10" x14ac:dyDescent="0.2">
      <c r="B283" s="6"/>
      <c r="D283" s="8"/>
      <c r="E283" s="7"/>
      <c r="J283" s="2"/>
    </row>
    <row r="284" spans="2:10" x14ac:dyDescent="0.2">
      <c r="C284" s="8"/>
      <c r="D284" s="8"/>
      <c r="E284" s="8"/>
      <c r="J284" s="2"/>
    </row>
    <row r="285" spans="2:10" x14ac:dyDescent="0.2">
      <c r="B285" s="6"/>
      <c r="D285" s="8"/>
      <c r="E285" s="7"/>
      <c r="J285" s="2"/>
    </row>
    <row r="286" spans="2:10" x14ac:dyDescent="0.2">
      <c r="C286" s="8"/>
      <c r="D286" s="8"/>
      <c r="E286" s="8"/>
      <c r="J286" s="2"/>
    </row>
    <row r="287" spans="2:10" x14ac:dyDescent="0.2">
      <c r="B287" s="6"/>
      <c r="D287" s="8"/>
      <c r="E287" s="7"/>
      <c r="J287" s="2"/>
    </row>
    <row r="288" spans="2:10" x14ac:dyDescent="0.2">
      <c r="C288" s="8"/>
      <c r="D288" s="8"/>
      <c r="E288" s="8"/>
      <c r="J288" s="2"/>
    </row>
  </sheetData>
  <protectedRanges>
    <protectedRange sqref="F51:F53 F65 F74:F79 D89:D90 D51:D54 D56:D65 D67:D87" name="Диапазон3_4_1_1"/>
    <protectedRange sqref="E51:E53 E65 C89:C90 C51:C65 D55 E74:E79 E85 C67:C87" name="Диапазон3_4_1_2"/>
    <protectedRange sqref="F46 F49" name="Диапазон3_4_1_1_1"/>
    <protectedRange sqref="E46 E49" name="Диапазон3_4_1_2_1"/>
    <protectedRange sqref="F54:F55" name="Диапазон3_4_1_1_2"/>
    <protectedRange sqref="E54:E55" name="Диапазон3_4_1_2_2"/>
    <protectedRange sqref="E56:F61" name="Диапазон3_4_1_1_3"/>
    <protectedRange sqref="F62:F64" name="Диапазон3_4_4_2"/>
    <protectedRange sqref="E62:E64" name="Диапазон3_4_4_1_1_1"/>
    <protectedRange sqref="F66 D66" name="Диапазон3_4_4_3"/>
    <protectedRange sqref="E66 C66" name="Диапазон3_4_4_1_2"/>
    <protectedRange sqref="F67:F69" name="Диапазон3_4_4_4"/>
    <protectedRange sqref="E67:E69" name="Диапазон3_4_4_1_3"/>
    <protectedRange sqref="F70" name="Диапазон3_4_4_5"/>
    <protectedRange sqref="E70" name="Диапазон3_4_4_1_4"/>
    <protectedRange sqref="F72:F73" name="Диапазон3_4_4_6"/>
    <protectedRange sqref="E73" name="Диапазон3_4_4_1_5"/>
    <protectedRange sqref="F80:F82" name="Диапазон3_4_4_10"/>
    <protectedRange sqref="E80:E82" name="Диапазон3_4_4_1_4_1"/>
    <protectedRange sqref="F169" name="Диапазон4_11"/>
    <protectedRange sqref="F161:F162" name="Диапазон4_11_4"/>
    <protectedRange sqref="F176" name="Диапазон4_11_1"/>
    <protectedRange sqref="F232" name="Диапазон6_9_1_4"/>
    <protectedRange sqref="F225" name="Диапазон6_9_1_4_2"/>
    <protectedRange sqref="F236" name="Диапазон6_9_1_2"/>
    <protectedRange sqref="F239" name="Диапазон6_6_9"/>
    <protectedRange sqref="E234:F234" name="Диапазон6_9_1_1_1_1"/>
    <protectedRange sqref="F235" name="Диапазон6_6_9_1_1_1"/>
    <protectedRange sqref="F196" name="Диапазон4_11_4_1"/>
    <protectedRange sqref="E95" name="Диапазон3_4_4_1_1_2"/>
  </protectedRanges>
  <autoFilter ref="B5:P245" xr:uid="{00000000-0001-0000-0800-000000000000}"/>
  <mergeCells count="19">
    <mergeCell ref="M3:M4"/>
    <mergeCell ref="N3:N4"/>
    <mergeCell ref="O3:O4"/>
    <mergeCell ref="P3:P4"/>
    <mergeCell ref="N2:P2"/>
    <mergeCell ref="B277:C277"/>
    <mergeCell ref="B278:C278"/>
    <mergeCell ref="B279:C279"/>
    <mergeCell ref="K3:K4"/>
    <mergeCell ref="L3:L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86:F87 F83 F71" xr:uid="{52014379-A05A-4E2B-BDCC-37BDB4B9D552}"/>
    <dataValidation allowBlank="1" showInputMessage="1" showErrorMessage="1" prompt="Введите краткую хар-ку на гос.языке" sqref="E71:E72 E83 E86:E87 E26:E27" xr:uid="{15C929D0-492D-4987-B73F-777FBF061BC1}"/>
  </dataValidations>
  <printOptions horizontalCentered="1"/>
  <pageMargins left="0.19685039370078741" right="0" top="0.35433070866141736" bottom="0.35433070866141736" header="0.19685039370078741" footer="0.19685039370078741"/>
  <pageSetup paperSize="8" scale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Москаленко Елена Борисовна</cp:lastModifiedBy>
  <dcterms:created xsi:type="dcterms:W3CDTF">2026-01-09T10:24:17Z</dcterms:created>
  <dcterms:modified xsi:type="dcterms:W3CDTF">2026-01-12T04:31:42Z</dcterms:modified>
</cp:coreProperties>
</file>